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DM Jugend und Junioren" sheetId="1" r:id="rId1"/>
  </sheets>
  <definedNames/>
  <calcPr fullCalcOnLoad="1"/>
</workbook>
</file>

<file path=xl/sharedStrings.xml><?xml version="1.0" encoding="utf-8"?>
<sst xmlns="http://schemas.openxmlformats.org/spreadsheetml/2006/main" count="211" uniqueCount="108">
  <si>
    <t>Name</t>
  </si>
  <si>
    <t>Verein</t>
  </si>
  <si>
    <t>KG</t>
  </si>
  <si>
    <t>1. V.</t>
  </si>
  <si>
    <t>2. V.</t>
  </si>
  <si>
    <t>3. V.</t>
  </si>
  <si>
    <t>Bestw.</t>
  </si>
  <si>
    <t>Platz</t>
  </si>
  <si>
    <t>Rel.</t>
  </si>
  <si>
    <t>JG</t>
  </si>
  <si>
    <t>Zweik.</t>
  </si>
  <si>
    <t>Lichtenberger, Stefan</t>
  </si>
  <si>
    <t>Kuhnt, Christian</t>
  </si>
  <si>
    <t>Senioren - 85,0 kg</t>
  </si>
  <si>
    <t>Hartmann, Felix</t>
  </si>
  <si>
    <t>Blaß, Benjamin</t>
  </si>
  <si>
    <t>Gürtler, Annalena</t>
  </si>
  <si>
    <t>Felgenträger, Niklas</t>
  </si>
  <si>
    <t>Meyer, Domenic</t>
  </si>
  <si>
    <t>Cop, Melanie</t>
  </si>
  <si>
    <t>Berthold, Sebastian</t>
  </si>
  <si>
    <t>Blume, Samira</t>
  </si>
  <si>
    <t>Scherlich, Eric</t>
  </si>
  <si>
    <t>Dämmig, Ulrich</t>
  </si>
  <si>
    <t>Herfort, Ronald</t>
  </si>
  <si>
    <t>Kirsch, Virginia</t>
  </si>
  <si>
    <t>Kirsch, Madeleine</t>
  </si>
  <si>
    <t>Kirsch, Geraldine</t>
  </si>
  <si>
    <t>Richter, Jona</t>
  </si>
  <si>
    <t>Dämmig, Linda</t>
  </si>
  <si>
    <t>Schmidt, Marcel</t>
  </si>
  <si>
    <t>Bahrendt, Angelo</t>
  </si>
  <si>
    <t>Blume, Lucas</t>
  </si>
  <si>
    <t>Kinder weiblich - 32,0 kg</t>
  </si>
  <si>
    <t>FAC Sangerhausen</t>
  </si>
  <si>
    <t>MSV Buna Schkopau</t>
  </si>
  <si>
    <t>SSV Samswegen 1884</t>
  </si>
  <si>
    <t>Kinder - 30,0 kg</t>
  </si>
  <si>
    <t>Kinder - 45,0 kg</t>
  </si>
  <si>
    <t>FSV 1895 Magdeburg</t>
  </si>
  <si>
    <t>FSV Magdeburg</t>
  </si>
  <si>
    <t>Jugend - 62,0 kg</t>
  </si>
  <si>
    <t>Jugend - 85,0 kg</t>
  </si>
  <si>
    <t>Jugend + 94,0 kg</t>
  </si>
  <si>
    <t>Junioren - 77,0 kg</t>
  </si>
  <si>
    <t>Senioren - 77,0 kg</t>
  </si>
  <si>
    <t>GKV Bad Dürrenberg</t>
  </si>
  <si>
    <t>Haupt, Dany</t>
  </si>
  <si>
    <t>Kinder weiblich - 40,0 kg</t>
  </si>
  <si>
    <t>Nitzsche, Robert</t>
  </si>
  <si>
    <t>Schüler - 56,0 kg</t>
  </si>
  <si>
    <t>Kempiak, Carsten</t>
  </si>
  <si>
    <t>Krüger, Nico</t>
  </si>
  <si>
    <t>Wohl, Steve</t>
  </si>
  <si>
    <t>Hertrampf, Björn</t>
  </si>
  <si>
    <t>Beyer, Alexander</t>
  </si>
  <si>
    <t>Schulze, Frank</t>
  </si>
  <si>
    <t>Senioren + 105,0 kg</t>
  </si>
  <si>
    <t xml:space="preserve">   R     e     i     s     s     e     n</t>
  </si>
  <si>
    <t xml:space="preserve">     S     t    o     s     s     e     n</t>
  </si>
  <si>
    <t>Kampfgericht</t>
  </si>
  <si>
    <t>Rico Stolze</t>
  </si>
  <si>
    <t>FSV 1895 Magdeburg e. V.</t>
  </si>
  <si>
    <t>Enrico Sabottka</t>
  </si>
  <si>
    <t>GKV Bad Dürrenberg e. V.</t>
  </si>
  <si>
    <t>Sachsen- Anhalt - Meisterschaften im Gewichtheben - Samswegen - 13. April 2013</t>
  </si>
  <si>
    <t>Schülerinnen - 58,0 kg</t>
  </si>
  <si>
    <t>Juniorinnen - 63,0 kg</t>
  </si>
  <si>
    <t>Seniorinnen + 75,0 kg</t>
  </si>
  <si>
    <t>Witzel, Judy</t>
  </si>
  <si>
    <t>Wieprich, Leander</t>
  </si>
  <si>
    <t>Kinder - 35,0 kg</t>
  </si>
  <si>
    <t>Kinder - 40,0 kg</t>
  </si>
  <si>
    <t>Solich, Leon</t>
  </si>
  <si>
    <t>Reinhardt, Nils</t>
  </si>
  <si>
    <t>Kinder - 56,0 kg</t>
  </si>
  <si>
    <t>Schmidt, Jan</t>
  </si>
  <si>
    <t>Fricke, Marc</t>
  </si>
  <si>
    <t>Kinder + 62,0 kg</t>
  </si>
  <si>
    <t>Köthener SV 09</t>
  </si>
  <si>
    <t>Zagermann, Erik</t>
  </si>
  <si>
    <t>Schüler - 45,0 kg</t>
  </si>
  <si>
    <t>Reinhardt, Björn</t>
  </si>
  <si>
    <t>Posorski, Benedikt</t>
  </si>
  <si>
    <t>Jugend - 69,0 kg</t>
  </si>
  <si>
    <t>Junioren - 85,0 kg</t>
  </si>
  <si>
    <t>Bruse, Stefan</t>
  </si>
  <si>
    <t>Zähle, Frank</t>
  </si>
  <si>
    <t>Kabbe, Jens</t>
  </si>
  <si>
    <t>Kabelitz, Lutz</t>
  </si>
  <si>
    <t>Schulze, Lothar</t>
  </si>
  <si>
    <t>Klaus Busse</t>
  </si>
  <si>
    <t>Seniorinnen -75,0 kg</t>
  </si>
  <si>
    <t>Masters I - 105,0 kg</t>
  </si>
  <si>
    <t>Mai-Vu, Tobias</t>
  </si>
  <si>
    <t>Jugend - 77,0 kg</t>
  </si>
  <si>
    <t>Jugend - 94,0 kg</t>
  </si>
  <si>
    <t>Schülerinnen - 44,0 kg</t>
  </si>
  <si>
    <t>Masters II -69,0 kg</t>
  </si>
  <si>
    <t>Masters III -105,0 kg</t>
  </si>
  <si>
    <t>Jugend weiblich + 69,0 kg</t>
  </si>
  <si>
    <t>Masters  IV - 105,0 kg</t>
  </si>
  <si>
    <t>Masters V - 85,0 kg</t>
  </si>
  <si>
    <t>Masters V - 105,0 kg</t>
  </si>
  <si>
    <t>Masters VI - 94,0 kg</t>
  </si>
  <si>
    <t>Masters VII - 94,0 kg</t>
  </si>
  <si>
    <t xml:space="preserve"> -</t>
  </si>
  <si>
    <t>Schülerinnen - 69,0 kg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</si>
</sst>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_ ;[Red]\-0.0\ "/>
    <numFmt numFmtId="167" formatCode="[$-407]dddd\,\ d\.\ mmmm\ yyyy"/>
    <numFmt numFmtId="168" formatCode="0.0_ ;\-0.0\ "/>
    <numFmt numFmtId="169" formatCode="0.00_ ;[Red]\-0.00\ "/>
    <numFmt numFmtId="170" formatCode="#,##0.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8"/>
      <name val="Cambria"/>
      <family val="1"/>
    </font>
    <font>
      <b/>
      <sz val="10"/>
      <name val="Cambria"/>
      <family val="1"/>
    </font>
    <font>
      <b/>
      <sz val="8.5"/>
      <name val="Cambria"/>
      <family val="1"/>
    </font>
    <font>
      <sz val="10"/>
      <name val="Cambria"/>
      <family val="1"/>
    </font>
    <font>
      <b/>
      <sz val="14"/>
      <color indexed="30"/>
      <name val="Cambria"/>
      <family val="1"/>
    </font>
    <font>
      <b/>
      <sz val="10"/>
      <color indexed="30"/>
      <name val="Cambria"/>
      <family val="1"/>
    </font>
    <font>
      <b/>
      <sz val="10"/>
      <color indexed="30"/>
      <name val="MS Sans Serif"/>
      <family val="2"/>
    </font>
    <font>
      <b/>
      <sz val="14"/>
      <color indexed="17"/>
      <name val="Cambria"/>
      <family val="1"/>
    </font>
    <font>
      <b/>
      <sz val="10"/>
      <color indexed="17"/>
      <name val="Cambria"/>
      <family val="1"/>
    </font>
    <font>
      <b/>
      <sz val="10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0070C0"/>
      <name val="MS Sans Serif"/>
      <family val="2"/>
    </font>
    <font>
      <b/>
      <sz val="14"/>
      <color rgb="FF00B050"/>
      <name val="Cambria"/>
      <family val="1"/>
    </font>
    <font>
      <b/>
      <sz val="10"/>
      <color rgb="FF00B050"/>
      <name val="Cambria"/>
      <family val="1"/>
    </font>
    <font>
      <b/>
      <sz val="10"/>
      <color rgb="FF00B05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166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166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left"/>
    </xf>
    <xf numFmtId="166" fontId="24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2" fillId="0" borderId="0" xfId="0" applyNumberFormat="1" applyFont="1" applyBorder="1" applyAlignment="1">
      <alignment horizontal="right"/>
    </xf>
    <xf numFmtId="164" fontId="53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164" fontId="55" fillId="0" borderId="0" xfId="0" applyNumberFormat="1" applyFont="1" applyBorder="1" applyAlignment="1">
      <alignment horizontal="right"/>
    </xf>
    <xf numFmtId="164" fontId="56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66" fontId="27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workbookViewId="0" topLeftCell="A1">
      <selection activeCell="R99" sqref="R99"/>
    </sheetView>
  </sheetViews>
  <sheetFormatPr defaultColWidth="11.421875" defaultRowHeight="12.75"/>
  <cols>
    <col min="1" max="1" width="17.28125" style="0" customWidth="1"/>
    <col min="2" max="2" width="19.00390625" style="0" customWidth="1"/>
    <col min="3" max="3" width="6.7109375" style="1" customWidth="1"/>
    <col min="4" max="4" width="6.7109375" style="46" customWidth="1"/>
    <col min="5" max="5" width="6.7109375" style="52" customWidth="1"/>
    <col min="6" max="6" width="7.7109375" style="4" customWidth="1"/>
    <col min="7" max="8" width="7.7109375" style="32" customWidth="1"/>
    <col min="9" max="9" width="7.7109375" style="39" customWidth="1"/>
    <col min="10" max="12" width="7.7109375" style="34" customWidth="1"/>
    <col min="13" max="13" width="7.7109375" style="39" customWidth="1"/>
    <col min="14" max="14" width="7.7109375" style="43" customWidth="1"/>
    <col min="15" max="15" width="7.7109375" style="1" customWidth="1"/>
    <col min="16" max="16" width="7.7109375" style="2" customWidth="1"/>
  </cols>
  <sheetData>
    <row r="1" spans="1:16" s="7" customFormat="1" ht="18">
      <c r="A1" s="7" t="s">
        <v>65</v>
      </c>
      <c r="C1" s="9"/>
      <c r="D1" s="44"/>
      <c r="E1" s="10"/>
      <c r="F1" s="8"/>
      <c r="G1" s="29"/>
      <c r="H1" s="29"/>
      <c r="I1" s="36"/>
      <c r="J1" s="8"/>
      <c r="K1" s="8"/>
      <c r="L1" s="8"/>
      <c r="M1" s="36"/>
      <c r="N1" s="40"/>
      <c r="O1" s="9"/>
      <c r="P1" s="10"/>
    </row>
    <row r="2" spans="3:16" s="11" customFormat="1" ht="12.75">
      <c r="C2" s="13"/>
      <c r="D2" s="17"/>
      <c r="E2" s="14"/>
      <c r="F2" s="12"/>
      <c r="G2" s="30"/>
      <c r="H2" s="30"/>
      <c r="I2" s="37"/>
      <c r="J2" s="12"/>
      <c r="K2" s="12"/>
      <c r="L2" s="12"/>
      <c r="M2" s="37"/>
      <c r="N2" s="41"/>
      <c r="O2" s="13"/>
      <c r="P2" s="14"/>
    </row>
    <row r="3" spans="1:16" s="11" customFormat="1" ht="12.75">
      <c r="A3" s="11" t="s">
        <v>0</v>
      </c>
      <c r="B3" s="11" t="s">
        <v>1</v>
      </c>
      <c r="C3" s="15" t="s">
        <v>9</v>
      </c>
      <c r="D3" s="16" t="s">
        <v>2</v>
      </c>
      <c r="E3" s="49" t="s">
        <v>8</v>
      </c>
      <c r="F3" s="11" t="s">
        <v>58</v>
      </c>
      <c r="I3" s="18" t="s">
        <v>6</v>
      </c>
      <c r="J3" s="11" t="s">
        <v>59</v>
      </c>
      <c r="M3" s="18" t="s">
        <v>6</v>
      </c>
      <c r="N3" s="18" t="s">
        <v>10</v>
      </c>
      <c r="O3" s="13" t="s">
        <v>7</v>
      </c>
      <c r="P3" s="14" t="s">
        <v>8</v>
      </c>
    </row>
    <row r="4" spans="3:16" s="11" customFormat="1" ht="12.75">
      <c r="C4" s="15"/>
      <c r="D4" s="16"/>
      <c r="E4" s="49"/>
      <c r="F4" s="12" t="s">
        <v>3</v>
      </c>
      <c r="G4" s="12" t="s">
        <v>4</v>
      </c>
      <c r="H4" s="12" t="s">
        <v>5</v>
      </c>
      <c r="I4" s="38"/>
      <c r="J4" s="12" t="s">
        <v>3</v>
      </c>
      <c r="K4" s="12" t="s">
        <v>4</v>
      </c>
      <c r="L4" s="12" t="s">
        <v>5</v>
      </c>
      <c r="M4" s="38"/>
      <c r="N4" s="42"/>
      <c r="O4" s="13"/>
      <c r="P4" s="14"/>
    </row>
    <row r="5" spans="3:16" s="11" customFormat="1" ht="12.75">
      <c r="C5" s="15"/>
      <c r="D5" s="16"/>
      <c r="E5" s="49"/>
      <c r="F5" s="12"/>
      <c r="G5" s="12"/>
      <c r="H5" s="12"/>
      <c r="I5" s="38"/>
      <c r="J5" s="12"/>
      <c r="K5" s="12"/>
      <c r="L5" s="12"/>
      <c r="M5" s="38"/>
      <c r="N5" s="42"/>
      <c r="O5" s="13"/>
      <c r="P5" s="14"/>
    </row>
    <row r="6" spans="1:16" s="19" customFormat="1" ht="12.75">
      <c r="A6" s="11" t="s">
        <v>33</v>
      </c>
      <c r="C6" s="20"/>
      <c r="D6" s="27"/>
      <c r="E6" s="28"/>
      <c r="F6" s="22"/>
      <c r="G6" s="31"/>
      <c r="H6" s="31"/>
      <c r="I6" s="37"/>
      <c r="J6" s="12"/>
      <c r="K6" s="12"/>
      <c r="L6" s="12"/>
      <c r="M6" s="37"/>
      <c r="N6" s="41"/>
      <c r="O6" s="20"/>
      <c r="P6" s="21"/>
    </row>
    <row r="7" spans="1:16" s="19" customFormat="1" ht="12.75">
      <c r="A7" s="19" t="s">
        <v>21</v>
      </c>
      <c r="B7" s="26" t="s">
        <v>34</v>
      </c>
      <c r="C7" s="20">
        <v>2002</v>
      </c>
      <c r="D7" s="27">
        <v>31.2</v>
      </c>
      <c r="E7" s="21">
        <v>2.57</v>
      </c>
      <c r="F7" s="22">
        <v>27</v>
      </c>
      <c r="G7" s="31">
        <v>29</v>
      </c>
      <c r="H7" s="31">
        <v>30</v>
      </c>
      <c r="I7" s="37">
        <f>MAX(F7:H7)</f>
        <v>30</v>
      </c>
      <c r="J7" s="22">
        <v>-37</v>
      </c>
      <c r="K7" s="22">
        <v>37</v>
      </c>
      <c r="L7" s="22">
        <v>-40</v>
      </c>
      <c r="M7" s="37">
        <f>MAX(J7:L7)</f>
        <v>37</v>
      </c>
      <c r="N7" s="41">
        <f>I7+M7</f>
        <v>67</v>
      </c>
      <c r="O7" s="20">
        <v>1</v>
      </c>
      <c r="P7" s="21">
        <f>N7*E7</f>
        <v>172.19</v>
      </c>
    </row>
    <row r="8" spans="1:16" s="19" customFormat="1" ht="12.75">
      <c r="A8" s="19" t="s">
        <v>25</v>
      </c>
      <c r="B8" s="26" t="s">
        <v>34</v>
      </c>
      <c r="C8" s="20">
        <v>2004</v>
      </c>
      <c r="D8" s="27">
        <v>28.4</v>
      </c>
      <c r="E8" s="21">
        <v>2.89</v>
      </c>
      <c r="F8" s="22">
        <v>15</v>
      </c>
      <c r="G8" s="31">
        <v>16</v>
      </c>
      <c r="H8" s="31">
        <v>17</v>
      </c>
      <c r="I8" s="37">
        <f>MAX(F8:H8)</f>
        <v>17</v>
      </c>
      <c r="J8" s="22">
        <v>20</v>
      </c>
      <c r="K8" s="22">
        <v>-21</v>
      </c>
      <c r="L8" s="22">
        <v>-21</v>
      </c>
      <c r="M8" s="37">
        <f>MAX(J8:L8)</f>
        <v>20</v>
      </c>
      <c r="N8" s="41">
        <f>I8+M8</f>
        <v>37</v>
      </c>
      <c r="O8" s="20">
        <v>2</v>
      </c>
      <c r="P8" s="21">
        <f>N8*E8</f>
        <v>106.93</v>
      </c>
    </row>
    <row r="9" spans="3:16" s="19" customFormat="1" ht="12.75">
      <c r="C9" s="20"/>
      <c r="D9" s="27"/>
      <c r="E9" s="21"/>
      <c r="F9" s="22"/>
      <c r="G9" s="31"/>
      <c r="H9" s="31"/>
      <c r="I9" s="37"/>
      <c r="J9" s="22"/>
      <c r="K9" s="22"/>
      <c r="L9" s="22"/>
      <c r="M9" s="37"/>
      <c r="N9" s="41"/>
      <c r="O9" s="20"/>
      <c r="P9" s="21"/>
    </row>
    <row r="10" spans="1:16" s="11" customFormat="1" ht="12.75">
      <c r="A10" s="11" t="s">
        <v>48</v>
      </c>
      <c r="C10" s="13"/>
      <c r="D10" s="17"/>
      <c r="E10" s="50"/>
      <c r="F10" s="12"/>
      <c r="G10" s="30"/>
      <c r="H10" s="30"/>
      <c r="I10" s="37"/>
      <c r="J10" s="12"/>
      <c r="K10" s="12"/>
      <c r="L10" s="12"/>
      <c r="M10" s="37"/>
      <c r="N10" s="41"/>
      <c r="O10" s="20"/>
      <c r="P10" s="21"/>
    </row>
    <row r="11" spans="1:16" s="19" customFormat="1" ht="12.75">
      <c r="A11" s="19" t="s">
        <v>27</v>
      </c>
      <c r="B11" s="19" t="s">
        <v>34</v>
      </c>
      <c r="C11" s="20">
        <v>2002</v>
      </c>
      <c r="D11" s="27">
        <v>37.4</v>
      </c>
      <c r="E11" s="21">
        <v>2.09</v>
      </c>
      <c r="F11" s="22">
        <v>-25</v>
      </c>
      <c r="G11" s="31">
        <v>25</v>
      </c>
      <c r="H11" s="31">
        <v>-27</v>
      </c>
      <c r="I11" s="37">
        <f>MAX(F11:H11)</f>
        <v>25</v>
      </c>
      <c r="J11" s="22">
        <v>29</v>
      </c>
      <c r="K11" s="22">
        <v>31</v>
      </c>
      <c r="L11" s="22">
        <v>-33</v>
      </c>
      <c r="M11" s="37">
        <f>MAX(J11:L11)</f>
        <v>31</v>
      </c>
      <c r="N11" s="41">
        <f>I11+M11</f>
        <v>56</v>
      </c>
      <c r="O11" s="20">
        <v>1</v>
      </c>
      <c r="P11" s="21">
        <f>N11*E11</f>
        <v>117.03999999999999</v>
      </c>
    </row>
    <row r="12" spans="3:16" s="19" customFormat="1" ht="12.75">
      <c r="C12" s="20"/>
      <c r="D12" s="27"/>
      <c r="E12" s="21"/>
      <c r="F12" s="22"/>
      <c r="G12" s="31"/>
      <c r="H12" s="31"/>
      <c r="I12" s="37"/>
      <c r="J12" s="22"/>
      <c r="K12" s="22"/>
      <c r="L12" s="22"/>
      <c r="M12" s="37"/>
      <c r="N12" s="41"/>
      <c r="O12" s="20"/>
      <c r="P12" s="21"/>
    </row>
    <row r="13" spans="1:16" s="11" customFormat="1" ht="12.75">
      <c r="A13" s="11" t="s">
        <v>97</v>
      </c>
      <c r="C13" s="13"/>
      <c r="D13" s="17"/>
      <c r="E13" s="50"/>
      <c r="F13" s="12"/>
      <c r="G13" s="30"/>
      <c r="H13" s="30"/>
      <c r="I13" s="37"/>
      <c r="J13" s="12"/>
      <c r="K13" s="12"/>
      <c r="L13" s="12"/>
      <c r="M13" s="37"/>
      <c r="N13" s="41"/>
      <c r="O13" s="20"/>
      <c r="P13" s="21"/>
    </row>
    <row r="14" spans="1:16" s="19" customFormat="1" ht="12.75">
      <c r="A14" s="19" t="s">
        <v>26</v>
      </c>
      <c r="B14" s="19" t="s">
        <v>34</v>
      </c>
      <c r="C14" s="20">
        <v>2000</v>
      </c>
      <c r="D14" s="27">
        <v>41</v>
      </c>
      <c r="E14" s="21">
        <v>1.9</v>
      </c>
      <c r="F14" s="22">
        <v>27</v>
      </c>
      <c r="G14" s="31">
        <v>29</v>
      </c>
      <c r="H14" s="31">
        <v>30</v>
      </c>
      <c r="I14" s="37">
        <f>MAX(F14:H14)</f>
        <v>30</v>
      </c>
      <c r="J14" s="22">
        <v>35</v>
      </c>
      <c r="K14" s="22">
        <v>-37</v>
      </c>
      <c r="L14" s="22">
        <v>-37</v>
      </c>
      <c r="M14" s="37">
        <f>MAX(J14:L14)</f>
        <v>35</v>
      </c>
      <c r="N14" s="41">
        <f>I14+M14</f>
        <v>65</v>
      </c>
      <c r="O14" s="20">
        <v>1</v>
      </c>
      <c r="P14" s="21">
        <f>N14*E14</f>
        <v>123.5</v>
      </c>
    </row>
    <row r="15" spans="3:16" s="19" customFormat="1" ht="12.75">
      <c r="C15" s="20"/>
      <c r="D15" s="27"/>
      <c r="E15" s="21"/>
      <c r="F15" s="22"/>
      <c r="G15" s="31"/>
      <c r="H15" s="31"/>
      <c r="I15" s="37"/>
      <c r="J15" s="22"/>
      <c r="K15" s="22"/>
      <c r="L15" s="22"/>
      <c r="M15" s="37"/>
      <c r="N15" s="41"/>
      <c r="O15" s="20"/>
      <c r="P15" s="21"/>
    </row>
    <row r="16" spans="1:16" s="19" customFormat="1" ht="12.75">
      <c r="A16" s="11" t="s">
        <v>66</v>
      </c>
      <c r="C16" s="20"/>
      <c r="D16" s="27"/>
      <c r="E16" s="21"/>
      <c r="F16" s="22"/>
      <c r="G16" s="31"/>
      <c r="H16" s="31"/>
      <c r="I16" s="37"/>
      <c r="J16" s="12"/>
      <c r="K16" s="12"/>
      <c r="L16" s="12"/>
      <c r="M16" s="37"/>
      <c r="N16" s="41"/>
      <c r="O16" s="20"/>
      <c r="P16" s="21"/>
    </row>
    <row r="17" spans="1:16" s="19" customFormat="1" ht="12.75">
      <c r="A17" s="19" t="s">
        <v>28</v>
      </c>
      <c r="B17" s="28" t="s">
        <v>35</v>
      </c>
      <c r="C17" s="20">
        <v>2000</v>
      </c>
      <c r="D17" s="27">
        <v>53.4</v>
      </c>
      <c r="E17" s="21">
        <v>1.49</v>
      </c>
      <c r="F17" s="22">
        <v>37</v>
      </c>
      <c r="G17" s="31">
        <v>40</v>
      </c>
      <c r="H17" s="31">
        <v>-43</v>
      </c>
      <c r="I17" s="37">
        <f>MAX(F17:H17)</f>
        <v>40</v>
      </c>
      <c r="J17" s="22">
        <v>47</v>
      </c>
      <c r="K17" s="22">
        <v>50</v>
      </c>
      <c r="L17" s="22">
        <v>52</v>
      </c>
      <c r="M17" s="37">
        <f>MAX(J17:L17)</f>
        <v>52</v>
      </c>
      <c r="N17" s="41">
        <f>I17+M17</f>
        <v>92</v>
      </c>
      <c r="O17" s="20">
        <v>1</v>
      </c>
      <c r="P17" s="21">
        <f>N17*E17</f>
        <v>137.08</v>
      </c>
    </row>
    <row r="18" spans="2:16" s="19" customFormat="1" ht="12.75">
      <c r="B18" s="26"/>
      <c r="C18" s="20"/>
      <c r="D18" s="27"/>
      <c r="E18" s="21"/>
      <c r="F18" s="22"/>
      <c r="G18" s="31"/>
      <c r="H18" s="31"/>
      <c r="I18" s="37"/>
      <c r="J18" s="22"/>
      <c r="K18" s="22"/>
      <c r="L18" s="22"/>
      <c r="M18" s="37"/>
      <c r="N18" s="41"/>
      <c r="O18" s="20"/>
      <c r="P18" s="21"/>
    </row>
    <row r="19" spans="1:16" s="19" customFormat="1" ht="12.75">
      <c r="A19" s="11" t="s">
        <v>107</v>
      </c>
      <c r="B19" s="26"/>
      <c r="C19" s="20"/>
      <c r="D19" s="27"/>
      <c r="E19" s="21"/>
      <c r="F19" s="22"/>
      <c r="G19" s="31"/>
      <c r="H19" s="31"/>
      <c r="I19" s="37"/>
      <c r="J19" s="12"/>
      <c r="K19" s="12"/>
      <c r="L19" s="12"/>
      <c r="M19" s="37"/>
      <c r="N19" s="41"/>
      <c r="O19" s="20"/>
      <c r="P19" s="21"/>
    </row>
    <row r="20" spans="1:16" s="19" customFormat="1" ht="12.75">
      <c r="A20" s="19" t="s">
        <v>47</v>
      </c>
      <c r="B20" s="28" t="s">
        <v>35</v>
      </c>
      <c r="C20" s="20">
        <v>1999</v>
      </c>
      <c r="D20" s="27">
        <v>64.6</v>
      </c>
      <c r="E20" s="21">
        <v>1.3</v>
      </c>
      <c r="F20" s="22">
        <v>43</v>
      </c>
      <c r="G20" s="31">
        <v>-46</v>
      </c>
      <c r="H20" s="31">
        <v>46</v>
      </c>
      <c r="I20" s="37">
        <f>MAX(F20:H20)</f>
        <v>46</v>
      </c>
      <c r="J20" s="22">
        <v>57</v>
      </c>
      <c r="K20" s="22">
        <v>60</v>
      </c>
      <c r="L20" s="22">
        <v>63</v>
      </c>
      <c r="M20" s="37">
        <f>MAX(J20:L20)</f>
        <v>63</v>
      </c>
      <c r="N20" s="41">
        <f>I20+M20</f>
        <v>109</v>
      </c>
      <c r="O20" s="20">
        <v>1</v>
      </c>
      <c r="P20" s="21">
        <f>N20*E20</f>
        <v>141.70000000000002</v>
      </c>
    </row>
    <row r="21" spans="2:16" s="19" customFormat="1" ht="12.75">
      <c r="B21" s="28"/>
      <c r="C21" s="20"/>
      <c r="D21" s="27"/>
      <c r="E21" s="21"/>
      <c r="F21" s="22"/>
      <c r="G21" s="31"/>
      <c r="H21" s="31"/>
      <c r="I21" s="37"/>
      <c r="J21" s="22"/>
      <c r="K21" s="22"/>
      <c r="L21" s="22"/>
      <c r="M21" s="37"/>
      <c r="N21" s="41"/>
      <c r="O21" s="20"/>
      <c r="P21" s="21"/>
    </row>
    <row r="22" spans="1:16" s="19" customFormat="1" ht="12.75">
      <c r="A22" s="11" t="s">
        <v>100</v>
      </c>
      <c r="B22" s="28"/>
      <c r="C22" s="20"/>
      <c r="D22" s="27"/>
      <c r="E22" s="21"/>
      <c r="F22" s="22"/>
      <c r="G22" s="31"/>
      <c r="H22" s="31"/>
      <c r="I22" s="37"/>
      <c r="J22" s="12"/>
      <c r="K22" s="12"/>
      <c r="L22" s="12"/>
      <c r="M22" s="37"/>
      <c r="N22" s="41"/>
      <c r="O22" s="20"/>
      <c r="P22" s="21"/>
    </row>
    <row r="23" spans="1:16" s="19" customFormat="1" ht="12.75">
      <c r="A23" s="19" t="s">
        <v>16</v>
      </c>
      <c r="B23" s="28" t="s">
        <v>34</v>
      </c>
      <c r="C23" s="20">
        <v>1998</v>
      </c>
      <c r="D23" s="27">
        <v>70</v>
      </c>
      <c r="E23" s="21">
        <v>1.24</v>
      </c>
      <c r="F23" s="22">
        <v>55</v>
      </c>
      <c r="G23" s="31">
        <v>58</v>
      </c>
      <c r="H23" s="31">
        <v>60</v>
      </c>
      <c r="I23" s="37">
        <f>MAX(F23:H23)</f>
        <v>60</v>
      </c>
      <c r="J23" s="22">
        <v>70</v>
      </c>
      <c r="K23" s="22">
        <v>74</v>
      </c>
      <c r="L23" s="22">
        <v>77</v>
      </c>
      <c r="M23" s="37">
        <f>MAX(J23:L23)</f>
        <v>77</v>
      </c>
      <c r="N23" s="41">
        <f>I23+M23</f>
        <v>137</v>
      </c>
      <c r="O23" s="20">
        <v>1</v>
      </c>
      <c r="P23" s="21">
        <f>N23*E23</f>
        <v>169.88</v>
      </c>
    </row>
    <row r="24" spans="2:16" s="19" customFormat="1" ht="12.75">
      <c r="B24" s="28"/>
      <c r="C24" s="20"/>
      <c r="D24" s="27"/>
      <c r="E24" s="21"/>
      <c r="F24" s="22"/>
      <c r="G24" s="31"/>
      <c r="H24" s="31"/>
      <c r="I24" s="37"/>
      <c r="J24" s="22"/>
      <c r="K24" s="22"/>
      <c r="L24" s="22"/>
      <c r="M24" s="37"/>
      <c r="N24" s="41"/>
      <c r="O24" s="20"/>
      <c r="P24" s="21"/>
    </row>
    <row r="25" spans="1:16" s="19" customFormat="1" ht="12.75">
      <c r="A25" s="11" t="s">
        <v>67</v>
      </c>
      <c r="B25" s="28"/>
      <c r="C25" s="20"/>
      <c r="D25" s="27"/>
      <c r="E25" s="21"/>
      <c r="F25" s="22"/>
      <c r="G25" s="31"/>
      <c r="H25" s="31"/>
      <c r="I25" s="37"/>
      <c r="J25" s="22"/>
      <c r="K25" s="22"/>
      <c r="L25" s="22"/>
      <c r="M25" s="37"/>
      <c r="N25" s="41"/>
      <c r="O25" s="20"/>
      <c r="P25" s="21"/>
    </row>
    <row r="26" spans="1:16" s="19" customFormat="1" ht="12.75">
      <c r="A26" s="19" t="s">
        <v>19</v>
      </c>
      <c r="B26" s="28" t="s">
        <v>36</v>
      </c>
      <c r="C26" s="20">
        <v>1995</v>
      </c>
      <c r="D26" s="27">
        <v>60.4</v>
      </c>
      <c r="E26" s="21">
        <v>1.36</v>
      </c>
      <c r="F26" s="22">
        <v>-47</v>
      </c>
      <c r="G26" s="31">
        <v>47</v>
      </c>
      <c r="H26" s="31">
        <v>-50</v>
      </c>
      <c r="I26" s="37">
        <f>MAX(F26:H26)</f>
        <v>47</v>
      </c>
      <c r="J26" s="22">
        <v>-61</v>
      </c>
      <c r="K26" s="22">
        <v>61</v>
      </c>
      <c r="L26" s="22">
        <v>-63</v>
      </c>
      <c r="M26" s="37">
        <f>MAX(J26:L26)</f>
        <v>61</v>
      </c>
      <c r="N26" s="41">
        <f>I26+M26</f>
        <v>108</v>
      </c>
      <c r="O26" s="20">
        <v>1</v>
      </c>
      <c r="P26" s="21">
        <f>N26*E26</f>
        <v>146.88000000000002</v>
      </c>
    </row>
    <row r="27" spans="2:16" s="19" customFormat="1" ht="12.75">
      <c r="B27" s="28"/>
      <c r="C27" s="20"/>
      <c r="D27" s="27"/>
      <c r="E27" s="21"/>
      <c r="F27" s="22"/>
      <c r="G27" s="31"/>
      <c r="H27" s="31"/>
      <c r="I27" s="37"/>
      <c r="J27" s="22"/>
      <c r="K27" s="22"/>
      <c r="L27" s="22"/>
      <c r="M27" s="37"/>
      <c r="N27" s="41"/>
      <c r="O27" s="20"/>
      <c r="P27" s="21"/>
    </row>
    <row r="28" spans="1:16" s="19" customFormat="1" ht="12.75">
      <c r="A28" s="11" t="s">
        <v>92</v>
      </c>
      <c r="B28" s="28"/>
      <c r="C28" s="20"/>
      <c r="D28" s="27"/>
      <c r="E28" s="21"/>
      <c r="F28" s="22"/>
      <c r="G28" s="31"/>
      <c r="H28" s="31"/>
      <c r="I28" s="37"/>
      <c r="J28" s="12"/>
      <c r="K28" s="12"/>
      <c r="L28" s="12"/>
      <c r="M28" s="37"/>
      <c r="N28" s="41"/>
      <c r="O28" s="20"/>
      <c r="P28" s="21"/>
    </row>
    <row r="29" spans="1:16" s="19" customFormat="1" ht="12.75">
      <c r="A29" s="19" t="s">
        <v>29</v>
      </c>
      <c r="B29" s="26" t="s">
        <v>35</v>
      </c>
      <c r="C29" s="20">
        <v>1986</v>
      </c>
      <c r="D29" s="27">
        <v>70.2</v>
      </c>
      <c r="E29" s="21">
        <v>1.24</v>
      </c>
      <c r="F29" s="22">
        <v>53</v>
      </c>
      <c r="G29" s="31">
        <v>57</v>
      </c>
      <c r="H29" s="31">
        <v>60</v>
      </c>
      <c r="I29" s="37">
        <f>MAX(F29:H29)</f>
        <v>60</v>
      </c>
      <c r="J29" s="22">
        <v>63</v>
      </c>
      <c r="K29" s="22">
        <v>66</v>
      </c>
      <c r="L29" s="12">
        <v>-70</v>
      </c>
      <c r="M29" s="37">
        <f>MAX(J29:L29)</f>
        <v>66</v>
      </c>
      <c r="N29" s="41">
        <f>I29+M29</f>
        <v>126</v>
      </c>
      <c r="O29" s="20">
        <v>1</v>
      </c>
      <c r="P29" s="21">
        <f>N29*E29</f>
        <v>156.24</v>
      </c>
    </row>
    <row r="30" spans="2:16" s="19" customFormat="1" ht="12.75">
      <c r="B30" s="26"/>
      <c r="C30" s="20"/>
      <c r="D30" s="27"/>
      <c r="E30" s="21"/>
      <c r="F30" s="22"/>
      <c r="G30" s="31"/>
      <c r="H30" s="31"/>
      <c r="I30" s="37"/>
      <c r="J30" s="22"/>
      <c r="K30" s="22"/>
      <c r="L30" s="12"/>
      <c r="M30" s="37"/>
      <c r="N30" s="41"/>
      <c r="O30" s="20"/>
      <c r="P30" s="21"/>
    </row>
    <row r="31" spans="1:16" s="19" customFormat="1" ht="12.75">
      <c r="A31" s="11" t="s">
        <v>68</v>
      </c>
      <c r="B31" s="28"/>
      <c r="C31" s="20"/>
      <c r="D31" s="27"/>
      <c r="E31" s="21"/>
      <c r="F31" s="22"/>
      <c r="G31" s="31"/>
      <c r="H31" s="31"/>
      <c r="I31" s="37"/>
      <c r="J31" s="12"/>
      <c r="K31" s="12"/>
      <c r="L31" s="12"/>
      <c r="M31" s="37"/>
      <c r="N31" s="41"/>
      <c r="O31" s="20"/>
      <c r="P31" s="21"/>
    </row>
    <row r="32" spans="1:16" s="19" customFormat="1" ht="12.75">
      <c r="A32" s="19" t="s">
        <v>69</v>
      </c>
      <c r="B32" s="26" t="s">
        <v>36</v>
      </c>
      <c r="C32" s="20">
        <v>1989</v>
      </c>
      <c r="D32" s="27">
        <v>116.2</v>
      </c>
      <c r="E32" s="21">
        <v>1.02</v>
      </c>
      <c r="F32" s="22">
        <v>-68</v>
      </c>
      <c r="G32" s="31">
        <v>70</v>
      </c>
      <c r="H32" s="31">
        <v>-73</v>
      </c>
      <c r="I32" s="37">
        <f>MAX(F32:H32)</f>
        <v>70</v>
      </c>
      <c r="J32" s="22">
        <v>-88</v>
      </c>
      <c r="K32" s="22">
        <v>90</v>
      </c>
      <c r="L32" s="12">
        <v>93</v>
      </c>
      <c r="M32" s="37">
        <f>MAX(J32:L32)</f>
        <v>93</v>
      </c>
      <c r="N32" s="41">
        <f>I32+M32</f>
        <v>163</v>
      </c>
      <c r="O32" s="20">
        <v>1</v>
      </c>
      <c r="P32" s="21">
        <f>N32*E32</f>
        <v>166.26</v>
      </c>
    </row>
    <row r="33" spans="1:16" s="19" customFormat="1" ht="12.75">
      <c r="A33" s="11"/>
      <c r="B33" s="26"/>
      <c r="C33" s="20"/>
      <c r="D33" s="27"/>
      <c r="E33" s="28"/>
      <c r="F33" s="22"/>
      <c r="G33" s="31"/>
      <c r="H33" s="31"/>
      <c r="I33" s="37"/>
      <c r="J33" s="22"/>
      <c r="K33" s="22"/>
      <c r="L33" s="22"/>
      <c r="M33" s="37"/>
      <c r="N33" s="41"/>
      <c r="O33" s="20"/>
      <c r="P33" s="21"/>
    </row>
    <row r="34" spans="1:16" s="19" customFormat="1" ht="12.75">
      <c r="A34" s="11"/>
      <c r="B34" s="26"/>
      <c r="C34" s="20"/>
      <c r="D34" s="27"/>
      <c r="E34" s="28"/>
      <c r="F34" s="22"/>
      <c r="G34" s="31"/>
      <c r="H34" s="31"/>
      <c r="I34" s="37"/>
      <c r="J34" s="22"/>
      <c r="K34" s="22"/>
      <c r="L34" s="22"/>
      <c r="M34" s="37"/>
      <c r="N34" s="41"/>
      <c r="O34" s="20"/>
      <c r="P34" s="21"/>
    </row>
    <row r="35" spans="1:16" s="11" customFormat="1" ht="12.75">
      <c r="A35" s="11" t="s">
        <v>0</v>
      </c>
      <c r="B35" s="11" t="s">
        <v>1</v>
      </c>
      <c r="C35" s="15" t="s">
        <v>9</v>
      </c>
      <c r="D35" s="16" t="s">
        <v>2</v>
      </c>
      <c r="E35" s="49" t="s">
        <v>8</v>
      </c>
      <c r="F35" s="11" t="s">
        <v>58</v>
      </c>
      <c r="I35" s="18" t="s">
        <v>6</v>
      </c>
      <c r="J35" s="11" t="s">
        <v>59</v>
      </c>
      <c r="M35" s="18" t="s">
        <v>6</v>
      </c>
      <c r="N35" s="18" t="s">
        <v>10</v>
      </c>
      <c r="O35" s="13" t="s">
        <v>7</v>
      </c>
      <c r="P35" s="14" t="s">
        <v>8</v>
      </c>
    </row>
    <row r="36" spans="3:16" s="11" customFormat="1" ht="12.75">
      <c r="C36" s="15"/>
      <c r="D36" s="16"/>
      <c r="E36" s="49"/>
      <c r="F36" s="12" t="s">
        <v>3</v>
      </c>
      <c r="G36" s="12" t="s">
        <v>4</v>
      </c>
      <c r="H36" s="12" t="s">
        <v>5</v>
      </c>
      <c r="I36" s="38"/>
      <c r="J36" s="12" t="s">
        <v>3</v>
      </c>
      <c r="K36" s="12" t="s">
        <v>4</v>
      </c>
      <c r="L36" s="12" t="s">
        <v>5</v>
      </c>
      <c r="M36" s="38"/>
      <c r="N36" s="42"/>
      <c r="O36" s="13"/>
      <c r="P36" s="14"/>
    </row>
    <row r="37" spans="1:16" s="19" customFormat="1" ht="12.75">
      <c r="A37" s="11"/>
      <c r="B37" s="26"/>
      <c r="C37" s="20"/>
      <c r="D37" s="27"/>
      <c r="E37" s="28"/>
      <c r="F37" s="22"/>
      <c r="G37" s="31"/>
      <c r="H37" s="31"/>
      <c r="I37" s="37"/>
      <c r="J37" s="22"/>
      <c r="K37" s="22"/>
      <c r="L37" s="22"/>
      <c r="M37" s="37"/>
      <c r="N37" s="41"/>
      <c r="O37" s="20"/>
      <c r="P37" s="21"/>
    </row>
    <row r="38" spans="1:16" s="19" customFormat="1" ht="12.75">
      <c r="A38" s="11" t="s">
        <v>37</v>
      </c>
      <c r="B38" s="26"/>
      <c r="C38" s="20"/>
      <c r="D38" s="27"/>
      <c r="E38" s="28"/>
      <c r="F38" s="22"/>
      <c r="G38" s="31"/>
      <c r="H38" s="31"/>
      <c r="I38" s="37"/>
      <c r="J38" s="22"/>
      <c r="K38" s="22"/>
      <c r="L38" s="22"/>
      <c r="M38" s="37"/>
      <c r="N38" s="41"/>
      <c r="O38" s="20"/>
      <c r="P38" s="21"/>
    </row>
    <row r="39" spans="1:16" s="19" customFormat="1" ht="12.75">
      <c r="A39" s="19" t="s">
        <v>70</v>
      </c>
      <c r="B39" s="28" t="s">
        <v>34</v>
      </c>
      <c r="C39" s="20">
        <v>2004</v>
      </c>
      <c r="D39" s="27">
        <v>29.6</v>
      </c>
      <c r="E39" s="21">
        <v>2.69</v>
      </c>
      <c r="F39" s="22">
        <v>10</v>
      </c>
      <c r="G39" s="31">
        <v>-12</v>
      </c>
      <c r="H39" s="31">
        <v>12</v>
      </c>
      <c r="I39" s="37">
        <f>MAX(F39:H39)</f>
        <v>12</v>
      </c>
      <c r="J39" s="22">
        <v>-15</v>
      </c>
      <c r="K39" s="22">
        <v>17</v>
      </c>
      <c r="L39" s="22">
        <v>20</v>
      </c>
      <c r="M39" s="37">
        <f>MAX(J39:L39)</f>
        <v>20</v>
      </c>
      <c r="N39" s="41">
        <f>I39+M39</f>
        <v>32</v>
      </c>
      <c r="O39" s="20">
        <v>1</v>
      </c>
      <c r="P39" s="21">
        <f>N39*E39</f>
        <v>86.08</v>
      </c>
    </row>
    <row r="40" spans="1:16" s="19" customFormat="1" ht="12.75">
      <c r="A40" s="19" t="s">
        <v>94</v>
      </c>
      <c r="B40" s="28" t="s">
        <v>34</v>
      </c>
      <c r="C40" s="20">
        <v>2003</v>
      </c>
      <c r="D40" s="27">
        <v>29.1</v>
      </c>
      <c r="E40" s="21">
        <v>2.69</v>
      </c>
      <c r="F40" s="22">
        <v>7</v>
      </c>
      <c r="G40" s="31">
        <v>8</v>
      </c>
      <c r="H40" s="31">
        <v>9</v>
      </c>
      <c r="I40" s="37">
        <f>MAX(F40:H40)</f>
        <v>9</v>
      </c>
      <c r="J40" s="22">
        <v>11</v>
      </c>
      <c r="K40" s="22">
        <v>13</v>
      </c>
      <c r="L40" s="22">
        <v>-14</v>
      </c>
      <c r="M40" s="37">
        <f>MAX(J40:L40)</f>
        <v>13</v>
      </c>
      <c r="N40" s="41">
        <f>I40+M40</f>
        <v>22</v>
      </c>
      <c r="O40" s="20">
        <v>2</v>
      </c>
      <c r="P40" s="21">
        <f>N40*E40</f>
        <v>59.18</v>
      </c>
    </row>
    <row r="41" spans="2:16" s="19" customFormat="1" ht="12.75">
      <c r="B41" s="28"/>
      <c r="C41" s="20"/>
      <c r="D41" s="27"/>
      <c r="E41" s="21"/>
      <c r="F41" s="22"/>
      <c r="G41" s="31"/>
      <c r="H41" s="31"/>
      <c r="I41" s="37"/>
      <c r="J41" s="22"/>
      <c r="K41" s="22"/>
      <c r="L41" s="22"/>
      <c r="M41" s="37"/>
      <c r="N41" s="41"/>
      <c r="O41" s="20"/>
      <c r="P41" s="21"/>
    </row>
    <row r="42" spans="1:16" s="19" customFormat="1" ht="12.75">
      <c r="A42" s="11" t="s">
        <v>71</v>
      </c>
      <c r="B42" s="26"/>
      <c r="C42" s="20"/>
      <c r="D42" s="27"/>
      <c r="E42" s="28"/>
      <c r="F42" s="22"/>
      <c r="G42" s="31"/>
      <c r="H42" s="31"/>
      <c r="I42" s="37"/>
      <c r="J42" s="22"/>
      <c r="K42" s="22"/>
      <c r="L42" s="22"/>
      <c r="M42" s="37"/>
      <c r="N42" s="41"/>
      <c r="O42" s="20"/>
      <c r="P42" s="21"/>
    </row>
    <row r="43" spans="1:16" s="19" customFormat="1" ht="12.75">
      <c r="A43" s="19" t="s">
        <v>32</v>
      </c>
      <c r="B43" s="28" t="s">
        <v>34</v>
      </c>
      <c r="C43" s="20">
        <v>2001</v>
      </c>
      <c r="D43" s="27">
        <v>32.4</v>
      </c>
      <c r="E43" s="21">
        <v>2.65</v>
      </c>
      <c r="F43" s="22">
        <v>29</v>
      </c>
      <c r="G43" s="31">
        <v>31</v>
      </c>
      <c r="H43" s="31">
        <v>33</v>
      </c>
      <c r="I43" s="37">
        <f>MAX(F43:H43)</f>
        <v>33</v>
      </c>
      <c r="J43" s="22">
        <v>39</v>
      </c>
      <c r="K43" s="22">
        <v>42</v>
      </c>
      <c r="L43" s="22">
        <v>44</v>
      </c>
      <c r="M43" s="37">
        <f>MAX(J43:L43)</f>
        <v>44</v>
      </c>
      <c r="N43" s="41">
        <f>I43+M43</f>
        <v>77</v>
      </c>
      <c r="O43" s="20">
        <v>1</v>
      </c>
      <c r="P43" s="21">
        <f>N43*E43</f>
        <v>204.04999999999998</v>
      </c>
    </row>
    <row r="44" spans="2:16" s="19" customFormat="1" ht="12.75">
      <c r="B44" s="28"/>
      <c r="C44" s="20"/>
      <c r="D44" s="27"/>
      <c r="E44" s="21"/>
      <c r="F44" s="22"/>
      <c r="G44" s="31"/>
      <c r="H44" s="31"/>
      <c r="I44" s="37"/>
      <c r="J44" s="22"/>
      <c r="K44" s="22"/>
      <c r="L44" s="22"/>
      <c r="M44" s="37"/>
      <c r="N44" s="41"/>
      <c r="O44" s="20"/>
      <c r="P44" s="21"/>
    </row>
    <row r="45" spans="1:16" s="19" customFormat="1" ht="12.75">
      <c r="A45" s="11" t="s">
        <v>72</v>
      </c>
      <c r="B45" s="26"/>
      <c r="C45" s="20"/>
      <c r="D45" s="27"/>
      <c r="E45" s="28"/>
      <c r="F45" s="22"/>
      <c r="G45" s="31"/>
      <c r="H45" s="31"/>
      <c r="I45" s="37"/>
      <c r="J45" s="22"/>
      <c r="K45" s="22"/>
      <c r="L45" s="22"/>
      <c r="M45" s="37"/>
      <c r="N45" s="41"/>
      <c r="O45" s="20"/>
      <c r="P45" s="21"/>
    </row>
    <row r="46" spans="1:16" s="19" customFormat="1" ht="12.75">
      <c r="A46" s="19" t="s">
        <v>73</v>
      </c>
      <c r="B46" s="28" t="s">
        <v>34</v>
      </c>
      <c r="C46" s="20">
        <v>2003</v>
      </c>
      <c r="D46" s="27">
        <v>35.4</v>
      </c>
      <c r="E46" s="21">
        <v>2.69</v>
      </c>
      <c r="F46" s="22">
        <v>-10</v>
      </c>
      <c r="G46" s="31">
        <v>10</v>
      </c>
      <c r="H46" s="31">
        <v>12</v>
      </c>
      <c r="I46" s="37">
        <f>MAX(F46:H46)</f>
        <v>12</v>
      </c>
      <c r="J46" s="22">
        <v>14</v>
      </c>
      <c r="K46" s="22">
        <v>-17</v>
      </c>
      <c r="L46" s="22">
        <v>17</v>
      </c>
      <c r="M46" s="37">
        <f>MAX(J46:L46)</f>
        <v>17</v>
      </c>
      <c r="N46" s="41">
        <f>I46+M46</f>
        <v>29</v>
      </c>
      <c r="O46" s="20">
        <v>1</v>
      </c>
      <c r="P46" s="21">
        <f>N46*E46</f>
        <v>78.01</v>
      </c>
    </row>
    <row r="47" spans="2:16" s="19" customFormat="1" ht="12.75">
      <c r="B47" s="28"/>
      <c r="C47" s="20"/>
      <c r="D47" s="27"/>
      <c r="E47" s="21"/>
      <c r="F47" s="22"/>
      <c r="G47" s="31"/>
      <c r="H47" s="31"/>
      <c r="I47" s="37"/>
      <c r="J47" s="22"/>
      <c r="K47" s="22"/>
      <c r="L47" s="22"/>
      <c r="M47" s="37"/>
      <c r="N47" s="41"/>
      <c r="O47" s="20"/>
      <c r="P47" s="21"/>
    </row>
    <row r="48" spans="1:16" s="19" customFormat="1" ht="12.75">
      <c r="A48" s="11" t="s">
        <v>38</v>
      </c>
      <c r="B48" s="28"/>
      <c r="C48" s="20"/>
      <c r="D48" s="27"/>
      <c r="E48" s="21"/>
      <c r="F48" s="22"/>
      <c r="G48" s="31"/>
      <c r="H48" s="31"/>
      <c r="I48" s="37"/>
      <c r="J48" s="12"/>
      <c r="K48" s="12"/>
      <c r="L48" s="12"/>
      <c r="M48" s="37"/>
      <c r="N48" s="41"/>
      <c r="O48" s="20"/>
      <c r="P48" s="21"/>
    </row>
    <row r="49" spans="1:16" s="19" customFormat="1" ht="12.75">
      <c r="A49" s="19" t="s">
        <v>74</v>
      </c>
      <c r="B49" s="28" t="s">
        <v>34</v>
      </c>
      <c r="C49" s="20">
        <v>2004</v>
      </c>
      <c r="D49" s="27">
        <v>41.1</v>
      </c>
      <c r="E49" s="21">
        <v>2.05</v>
      </c>
      <c r="F49" s="22">
        <v>22</v>
      </c>
      <c r="G49" s="31">
        <v>24</v>
      </c>
      <c r="H49" s="31">
        <v>26</v>
      </c>
      <c r="I49" s="37">
        <f>MAX(F49:H49)</f>
        <v>26</v>
      </c>
      <c r="J49" s="22">
        <v>26</v>
      </c>
      <c r="K49" s="22">
        <v>28</v>
      </c>
      <c r="L49" s="22">
        <v>30</v>
      </c>
      <c r="M49" s="37">
        <f>MAX(J49:L49)</f>
        <v>30</v>
      </c>
      <c r="N49" s="41">
        <f>I49+M49</f>
        <v>56</v>
      </c>
      <c r="O49" s="20">
        <v>1</v>
      </c>
      <c r="P49" s="21">
        <f>N49*E49</f>
        <v>114.79999999999998</v>
      </c>
    </row>
    <row r="50" spans="2:16" s="19" customFormat="1" ht="12.75">
      <c r="B50" s="28"/>
      <c r="C50" s="20"/>
      <c r="D50" s="27"/>
      <c r="E50" s="21"/>
      <c r="F50" s="22"/>
      <c r="G50" s="31"/>
      <c r="H50" s="31"/>
      <c r="I50" s="37"/>
      <c r="J50" s="22"/>
      <c r="K50" s="22"/>
      <c r="L50" s="22"/>
      <c r="M50" s="37"/>
      <c r="N50" s="41"/>
      <c r="O50" s="20"/>
      <c r="P50" s="21"/>
    </row>
    <row r="51" spans="1:16" s="19" customFormat="1" ht="12.75">
      <c r="A51" s="11" t="s">
        <v>75</v>
      </c>
      <c r="B51" s="28"/>
      <c r="C51" s="20"/>
      <c r="D51" s="27"/>
      <c r="E51" s="21"/>
      <c r="F51" s="22"/>
      <c r="G51" s="31"/>
      <c r="H51" s="31"/>
      <c r="I51" s="37"/>
      <c r="J51" s="12"/>
      <c r="K51" s="12"/>
      <c r="L51" s="12"/>
      <c r="M51" s="37"/>
      <c r="N51" s="41"/>
      <c r="O51" s="20"/>
      <c r="P51" s="21"/>
    </row>
    <row r="52" spans="1:16" s="19" customFormat="1" ht="12.75">
      <c r="A52" s="19" t="s">
        <v>76</v>
      </c>
      <c r="B52" s="28" t="s">
        <v>39</v>
      </c>
      <c r="C52" s="20">
        <v>2001</v>
      </c>
      <c r="D52" s="27">
        <v>51.6</v>
      </c>
      <c r="E52" s="21">
        <v>1.66</v>
      </c>
      <c r="F52" s="22">
        <v>-18</v>
      </c>
      <c r="G52" s="31">
        <v>18</v>
      </c>
      <c r="H52" s="31">
        <v>21</v>
      </c>
      <c r="I52" s="37">
        <f>MAX(F52:H52)</f>
        <v>21</v>
      </c>
      <c r="J52" s="22">
        <v>27</v>
      </c>
      <c r="K52" s="22">
        <v>30</v>
      </c>
      <c r="L52" s="22">
        <v>31</v>
      </c>
      <c r="M52" s="37">
        <f>MAX(J52:L52)</f>
        <v>31</v>
      </c>
      <c r="N52" s="41">
        <f>I52+M52</f>
        <v>52</v>
      </c>
      <c r="O52" s="20">
        <v>1</v>
      </c>
      <c r="P52" s="21">
        <f>N52*E52</f>
        <v>86.32</v>
      </c>
    </row>
    <row r="53" spans="2:16" s="23" customFormat="1" ht="12.75">
      <c r="B53" s="24"/>
      <c r="C53" s="47"/>
      <c r="D53" s="45"/>
      <c r="E53" s="51"/>
      <c r="F53" s="25"/>
      <c r="G53" s="33"/>
      <c r="H53" s="33"/>
      <c r="I53" s="37"/>
      <c r="J53" s="35"/>
      <c r="K53" s="35"/>
      <c r="L53" s="35"/>
      <c r="M53" s="37"/>
      <c r="N53" s="41"/>
      <c r="O53" s="20"/>
      <c r="P53" s="21"/>
    </row>
    <row r="54" spans="1:16" s="19" customFormat="1" ht="12.75">
      <c r="A54" s="11" t="s">
        <v>78</v>
      </c>
      <c r="B54" s="28"/>
      <c r="C54" s="20"/>
      <c r="D54" s="27"/>
      <c r="E54" s="21"/>
      <c r="F54" s="22"/>
      <c r="G54" s="31"/>
      <c r="H54" s="31"/>
      <c r="I54" s="37"/>
      <c r="J54" s="12"/>
      <c r="K54" s="12"/>
      <c r="L54" s="12"/>
      <c r="M54" s="37"/>
      <c r="N54" s="41"/>
      <c r="O54" s="20"/>
      <c r="P54" s="21"/>
    </row>
    <row r="55" spans="1:16" s="19" customFormat="1" ht="12.75">
      <c r="A55" s="19" t="s">
        <v>80</v>
      </c>
      <c r="B55" s="28" t="s">
        <v>79</v>
      </c>
      <c r="C55" s="20">
        <v>2001</v>
      </c>
      <c r="D55" s="27">
        <v>64.6</v>
      </c>
      <c r="E55" s="21">
        <v>1.4</v>
      </c>
      <c r="F55" s="22">
        <v>38</v>
      </c>
      <c r="G55" s="31">
        <v>42</v>
      </c>
      <c r="H55" s="31">
        <v>45</v>
      </c>
      <c r="I55" s="37">
        <f>MAX(F55:H55)</f>
        <v>45</v>
      </c>
      <c r="J55" s="22">
        <v>46</v>
      </c>
      <c r="K55" s="22">
        <v>50</v>
      </c>
      <c r="L55" s="22">
        <v>55</v>
      </c>
      <c r="M55" s="37">
        <f>MAX(J55:L55)</f>
        <v>55</v>
      </c>
      <c r="N55" s="41">
        <f>I55+M55</f>
        <v>100</v>
      </c>
      <c r="O55" s="20">
        <v>1</v>
      </c>
      <c r="P55" s="21">
        <f>N55*E55</f>
        <v>140</v>
      </c>
    </row>
    <row r="56" spans="1:16" s="19" customFormat="1" ht="12.75">
      <c r="A56" s="19" t="s">
        <v>77</v>
      </c>
      <c r="B56" s="28" t="s">
        <v>36</v>
      </c>
      <c r="C56" s="20">
        <v>2002</v>
      </c>
      <c r="D56" s="27">
        <v>65.8</v>
      </c>
      <c r="E56" s="21">
        <v>1.38</v>
      </c>
      <c r="F56" s="22">
        <v>-17</v>
      </c>
      <c r="G56" s="31">
        <v>17</v>
      </c>
      <c r="H56" s="31">
        <v>20</v>
      </c>
      <c r="I56" s="37">
        <f>MAX(F56:H56)</f>
        <v>20</v>
      </c>
      <c r="J56" s="22">
        <v>23</v>
      </c>
      <c r="K56" s="22">
        <v>-26</v>
      </c>
      <c r="L56" s="22">
        <v>-26</v>
      </c>
      <c r="M56" s="37">
        <f>MAX(J56:L56)</f>
        <v>23</v>
      </c>
      <c r="N56" s="41">
        <f>I56+M56</f>
        <v>43</v>
      </c>
      <c r="O56" s="20">
        <v>2</v>
      </c>
      <c r="P56" s="21">
        <f>N56*E56</f>
        <v>59.339999999999996</v>
      </c>
    </row>
    <row r="57" spans="2:16" s="19" customFormat="1" ht="12.75">
      <c r="B57" s="28"/>
      <c r="C57" s="20"/>
      <c r="D57" s="27"/>
      <c r="E57" s="21"/>
      <c r="F57" s="22"/>
      <c r="G57" s="31"/>
      <c r="H57" s="31"/>
      <c r="I57" s="37"/>
      <c r="J57" s="22"/>
      <c r="K57" s="22"/>
      <c r="L57" s="22"/>
      <c r="M57" s="37"/>
      <c r="N57" s="41"/>
      <c r="O57" s="20"/>
      <c r="P57" s="21"/>
    </row>
    <row r="58" spans="1:16" s="19" customFormat="1" ht="12.75">
      <c r="A58" s="11" t="s">
        <v>81</v>
      </c>
      <c r="B58" s="28"/>
      <c r="C58" s="20"/>
      <c r="D58" s="27"/>
      <c r="E58" s="21"/>
      <c r="F58" s="22"/>
      <c r="G58" s="31"/>
      <c r="H58" s="31"/>
      <c r="I58" s="37"/>
      <c r="J58" s="22"/>
      <c r="K58" s="22"/>
      <c r="L58" s="22"/>
      <c r="M58" s="37"/>
      <c r="N58" s="41"/>
      <c r="O58" s="20"/>
      <c r="P58" s="21"/>
    </row>
    <row r="59" spans="1:16" s="19" customFormat="1" ht="12.75">
      <c r="A59" s="19" t="s">
        <v>49</v>
      </c>
      <c r="B59" s="28" t="s">
        <v>39</v>
      </c>
      <c r="C59" s="20">
        <v>1999</v>
      </c>
      <c r="D59" s="27">
        <v>44.1</v>
      </c>
      <c r="E59" s="21">
        <v>1.91</v>
      </c>
      <c r="F59" s="22">
        <v>35</v>
      </c>
      <c r="G59" s="31">
        <v>38</v>
      </c>
      <c r="H59" s="31">
        <v>40</v>
      </c>
      <c r="I59" s="37">
        <f>MAX(F59:H59)</f>
        <v>40</v>
      </c>
      <c r="J59" s="22">
        <v>50</v>
      </c>
      <c r="K59" s="22">
        <v>-55</v>
      </c>
      <c r="L59" s="22">
        <v>-55</v>
      </c>
      <c r="M59" s="37">
        <f>MAX(J59:L59)</f>
        <v>50</v>
      </c>
      <c r="N59" s="41">
        <f>I59+M59</f>
        <v>90</v>
      </c>
      <c r="O59" s="20">
        <v>1</v>
      </c>
      <c r="P59" s="21">
        <f>N59*E59</f>
        <v>171.9</v>
      </c>
    </row>
    <row r="60" spans="2:16" s="19" customFormat="1" ht="12.75">
      <c r="B60" s="26"/>
      <c r="C60" s="20"/>
      <c r="D60" s="27"/>
      <c r="E60" s="21"/>
      <c r="F60" s="22"/>
      <c r="G60" s="31"/>
      <c r="H60" s="31"/>
      <c r="I60" s="37"/>
      <c r="J60" s="12"/>
      <c r="K60" s="12"/>
      <c r="L60" s="12"/>
      <c r="M60" s="37"/>
      <c r="N60" s="41"/>
      <c r="O60" s="20"/>
      <c r="P60" s="21"/>
    </row>
    <row r="61" spans="1:16" s="19" customFormat="1" ht="12.75">
      <c r="A61" s="11" t="s">
        <v>50</v>
      </c>
      <c r="B61" s="28"/>
      <c r="C61" s="20"/>
      <c r="D61" s="27"/>
      <c r="E61" s="21"/>
      <c r="F61" s="22"/>
      <c r="G61" s="31"/>
      <c r="H61" s="31"/>
      <c r="I61" s="37"/>
      <c r="J61" s="12"/>
      <c r="K61" s="12"/>
      <c r="L61" s="12"/>
      <c r="M61" s="37"/>
      <c r="N61" s="41"/>
      <c r="O61" s="20"/>
      <c r="P61" s="21"/>
    </row>
    <row r="62" spans="1:16" s="19" customFormat="1" ht="12.75">
      <c r="A62" s="19" t="s">
        <v>17</v>
      </c>
      <c r="B62" s="28" t="s">
        <v>79</v>
      </c>
      <c r="C62" s="20">
        <v>2000</v>
      </c>
      <c r="D62" s="27">
        <v>55.9</v>
      </c>
      <c r="E62" s="21">
        <v>1.56</v>
      </c>
      <c r="F62" s="22">
        <v>33</v>
      </c>
      <c r="G62" s="31">
        <v>36</v>
      </c>
      <c r="H62" s="31">
        <v>-38</v>
      </c>
      <c r="I62" s="37">
        <f>MAX(F62:H62)</f>
        <v>36</v>
      </c>
      <c r="J62" s="22">
        <v>46</v>
      </c>
      <c r="K62" s="22">
        <v>50</v>
      </c>
      <c r="L62" s="22">
        <v>-54</v>
      </c>
      <c r="M62" s="37">
        <f>MAX(J62:L62)</f>
        <v>50</v>
      </c>
      <c r="N62" s="41">
        <f>I62+M62</f>
        <v>86</v>
      </c>
      <c r="O62" s="20">
        <v>1</v>
      </c>
      <c r="P62" s="21">
        <f>N62*E62</f>
        <v>134.16</v>
      </c>
    </row>
    <row r="63" spans="1:16" s="19" customFormat="1" ht="12.75">
      <c r="A63" s="19" t="s">
        <v>82</v>
      </c>
      <c r="B63" s="28" t="s">
        <v>34</v>
      </c>
      <c r="C63" s="20">
        <v>1999</v>
      </c>
      <c r="D63" s="27">
        <v>50.5</v>
      </c>
      <c r="E63" s="21">
        <v>1.69</v>
      </c>
      <c r="F63" s="22">
        <v>28</v>
      </c>
      <c r="G63" s="31">
        <v>30</v>
      </c>
      <c r="H63" s="31">
        <v>32</v>
      </c>
      <c r="I63" s="37">
        <f>MAX(F63:H63)</f>
        <v>32</v>
      </c>
      <c r="J63" s="22">
        <v>37</v>
      </c>
      <c r="K63" s="22">
        <v>40</v>
      </c>
      <c r="L63" s="22">
        <v>-43</v>
      </c>
      <c r="M63" s="37">
        <f>MAX(J63:L63)</f>
        <v>40</v>
      </c>
      <c r="N63" s="41">
        <f>I63+M63</f>
        <v>72</v>
      </c>
      <c r="O63" s="20">
        <v>2</v>
      </c>
      <c r="P63" s="21">
        <f>N63*E63</f>
        <v>121.67999999999999</v>
      </c>
    </row>
    <row r="64" spans="2:16" s="19" customFormat="1" ht="12.75">
      <c r="B64" s="28"/>
      <c r="C64" s="20"/>
      <c r="D64" s="27"/>
      <c r="E64" s="21"/>
      <c r="F64" s="22"/>
      <c r="G64" s="31"/>
      <c r="H64" s="31"/>
      <c r="I64" s="37"/>
      <c r="J64" s="22"/>
      <c r="K64" s="22"/>
      <c r="L64" s="22"/>
      <c r="M64" s="37"/>
      <c r="N64" s="41"/>
      <c r="O64" s="20"/>
      <c r="P64" s="21"/>
    </row>
    <row r="65" spans="1:16" s="11" customFormat="1" ht="12.75">
      <c r="A65" s="11" t="s">
        <v>0</v>
      </c>
      <c r="B65" s="11" t="s">
        <v>1</v>
      </c>
      <c r="C65" s="15" t="s">
        <v>9</v>
      </c>
      <c r="D65" s="16" t="s">
        <v>2</v>
      </c>
      <c r="E65" s="49" t="s">
        <v>8</v>
      </c>
      <c r="F65" s="11" t="s">
        <v>58</v>
      </c>
      <c r="I65" s="18" t="s">
        <v>6</v>
      </c>
      <c r="J65" s="11" t="s">
        <v>59</v>
      </c>
      <c r="M65" s="18" t="s">
        <v>6</v>
      </c>
      <c r="N65" s="18" t="s">
        <v>10</v>
      </c>
      <c r="O65" s="13" t="s">
        <v>7</v>
      </c>
      <c r="P65" s="14" t="s">
        <v>8</v>
      </c>
    </row>
    <row r="66" spans="3:16" s="11" customFormat="1" ht="12.75">
      <c r="C66" s="15"/>
      <c r="D66" s="16"/>
      <c r="E66" s="49"/>
      <c r="F66" s="12" t="s">
        <v>3</v>
      </c>
      <c r="G66" s="12" t="s">
        <v>4</v>
      </c>
      <c r="H66" s="12" t="s">
        <v>5</v>
      </c>
      <c r="I66" s="38"/>
      <c r="J66" s="12" t="s">
        <v>3</v>
      </c>
      <c r="K66" s="12" t="s">
        <v>4</v>
      </c>
      <c r="L66" s="12" t="s">
        <v>5</v>
      </c>
      <c r="M66" s="38"/>
      <c r="N66" s="42"/>
      <c r="O66" s="13"/>
      <c r="P66" s="14"/>
    </row>
    <row r="67" spans="2:16" s="19" customFormat="1" ht="12.75">
      <c r="B67" s="28"/>
      <c r="C67" s="20"/>
      <c r="D67" s="27"/>
      <c r="E67" s="21"/>
      <c r="F67" s="22"/>
      <c r="G67" s="31"/>
      <c r="H67" s="31"/>
      <c r="I67" s="37"/>
      <c r="J67" s="22"/>
      <c r="K67" s="22"/>
      <c r="L67" s="22"/>
      <c r="M67" s="37"/>
      <c r="N67" s="41"/>
      <c r="O67" s="20"/>
      <c r="P67" s="21"/>
    </row>
    <row r="68" spans="1:16" s="19" customFormat="1" ht="12.75">
      <c r="A68" s="11" t="s">
        <v>41</v>
      </c>
      <c r="B68" s="26"/>
      <c r="C68" s="20"/>
      <c r="D68" s="27"/>
      <c r="E68" s="21"/>
      <c r="F68" s="22"/>
      <c r="G68" s="31"/>
      <c r="H68" s="31"/>
      <c r="I68" s="37"/>
      <c r="J68" s="12"/>
      <c r="K68" s="12"/>
      <c r="L68" s="12"/>
      <c r="M68" s="37"/>
      <c r="N68" s="41"/>
      <c r="O68" s="20"/>
      <c r="P68" s="21"/>
    </row>
    <row r="69" spans="1:16" s="19" customFormat="1" ht="12.75">
      <c r="A69" s="19" t="s">
        <v>83</v>
      </c>
      <c r="B69" s="26" t="s">
        <v>34</v>
      </c>
      <c r="C69" s="20">
        <v>1998</v>
      </c>
      <c r="D69" s="27">
        <v>60.2</v>
      </c>
      <c r="E69" s="21">
        <v>1.44</v>
      </c>
      <c r="F69" s="22">
        <v>34</v>
      </c>
      <c r="G69" s="31">
        <v>36</v>
      </c>
      <c r="H69" s="31">
        <v>8</v>
      </c>
      <c r="I69" s="37">
        <f>MAX(F69:H69)</f>
        <v>36</v>
      </c>
      <c r="J69" s="22">
        <v>44</v>
      </c>
      <c r="K69" s="22">
        <v>47</v>
      </c>
      <c r="L69" s="22">
        <v>50</v>
      </c>
      <c r="M69" s="37">
        <f>MAX(J69:L69)</f>
        <v>50</v>
      </c>
      <c r="N69" s="41">
        <f>I69+M69</f>
        <v>86</v>
      </c>
      <c r="O69" s="20">
        <v>1</v>
      </c>
      <c r="P69" s="21">
        <f>N69*E69</f>
        <v>123.83999999999999</v>
      </c>
    </row>
    <row r="70" spans="2:16" s="19" customFormat="1" ht="12.75">
      <c r="B70" s="28"/>
      <c r="C70" s="20"/>
      <c r="D70" s="27"/>
      <c r="E70" s="21"/>
      <c r="F70" s="22"/>
      <c r="G70" s="31"/>
      <c r="H70" s="31"/>
      <c r="I70" s="37"/>
      <c r="J70" s="22"/>
      <c r="K70" s="22"/>
      <c r="L70" s="22"/>
      <c r="M70" s="37"/>
      <c r="N70" s="41"/>
      <c r="O70" s="20"/>
      <c r="P70" s="21"/>
    </row>
    <row r="71" spans="1:16" s="19" customFormat="1" ht="12.75">
      <c r="A71" s="11" t="s">
        <v>84</v>
      </c>
      <c r="B71" s="26"/>
      <c r="C71" s="20"/>
      <c r="D71" s="27"/>
      <c r="E71" s="21"/>
      <c r="F71" s="22"/>
      <c r="G71" s="31"/>
      <c r="H71" s="31"/>
      <c r="I71" s="37"/>
      <c r="J71" s="12"/>
      <c r="K71" s="12"/>
      <c r="L71" s="12"/>
      <c r="M71" s="37"/>
      <c r="N71" s="41"/>
      <c r="O71" s="20"/>
      <c r="P71" s="21"/>
    </row>
    <row r="72" spans="1:16" s="19" customFormat="1" ht="12.75">
      <c r="A72" s="19" t="s">
        <v>14</v>
      </c>
      <c r="B72" s="28" t="s">
        <v>34</v>
      </c>
      <c r="C72" s="20">
        <v>1997</v>
      </c>
      <c r="D72" s="27">
        <v>62.5</v>
      </c>
      <c r="E72" s="21">
        <v>1.43</v>
      </c>
      <c r="F72" s="22">
        <v>57</v>
      </c>
      <c r="G72" s="31">
        <v>60</v>
      </c>
      <c r="H72" s="31">
        <v>-63</v>
      </c>
      <c r="I72" s="37">
        <f>MAX(F72:H72)</f>
        <v>60</v>
      </c>
      <c r="J72" s="22">
        <v>73</v>
      </c>
      <c r="K72" s="22">
        <v>76</v>
      </c>
      <c r="L72" s="22">
        <v>-80</v>
      </c>
      <c r="M72" s="37">
        <f>MAX(J72:L72)</f>
        <v>76</v>
      </c>
      <c r="N72" s="41">
        <f>I72+M72</f>
        <v>136</v>
      </c>
      <c r="O72" s="20">
        <v>1</v>
      </c>
      <c r="P72" s="21">
        <f>N72*E72</f>
        <v>194.48</v>
      </c>
    </row>
    <row r="73" spans="2:16" s="19" customFormat="1" ht="12.75">
      <c r="B73" s="28"/>
      <c r="C73" s="20"/>
      <c r="D73" s="27"/>
      <c r="E73" s="21"/>
      <c r="F73" s="22"/>
      <c r="G73" s="31"/>
      <c r="H73" s="31"/>
      <c r="I73" s="37"/>
      <c r="J73" s="22"/>
      <c r="K73" s="22"/>
      <c r="L73" s="22"/>
      <c r="M73" s="37"/>
      <c r="N73" s="41"/>
      <c r="O73" s="20"/>
      <c r="P73" s="21"/>
    </row>
    <row r="74" spans="1:16" s="19" customFormat="1" ht="12.75">
      <c r="A74" s="11" t="s">
        <v>95</v>
      </c>
      <c r="B74" s="28"/>
      <c r="C74" s="20"/>
      <c r="D74" s="27"/>
      <c r="E74" s="21"/>
      <c r="F74" s="22"/>
      <c r="G74" s="31"/>
      <c r="H74" s="31"/>
      <c r="I74" s="37"/>
      <c r="J74" s="22"/>
      <c r="K74" s="22"/>
      <c r="L74" s="22"/>
      <c r="M74" s="37"/>
      <c r="N74" s="41"/>
      <c r="O74" s="20"/>
      <c r="P74" s="21"/>
    </row>
    <row r="75" spans="1:16" s="19" customFormat="1" ht="12.75">
      <c r="A75" s="19" t="s">
        <v>30</v>
      </c>
      <c r="B75" s="26" t="s">
        <v>40</v>
      </c>
      <c r="C75" s="20">
        <v>1998</v>
      </c>
      <c r="D75" s="27">
        <v>69.3</v>
      </c>
      <c r="E75" s="21">
        <v>1.34</v>
      </c>
      <c r="F75" s="22">
        <v>50</v>
      </c>
      <c r="G75" s="31">
        <v>55</v>
      </c>
      <c r="H75" s="31">
        <v>57</v>
      </c>
      <c r="I75" s="37">
        <f>MAX(F75:H75)</f>
        <v>57</v>
      </c>
      <c r="J75" s="22">
        <v>65</v>
      </c>
      <c r="K75" s="22">
        <v>70</v>
      </c>
      <c r="L75" s="22">
        <v>72</v>
      </c>
      <c r="M75" s="37">
        <f>MAX(J75:L75)</f>
        <v>72</v>
      </c>
      <c r="N75" s="41">
        <f>I75+M75</f>
        <v>129</v>
      </c>
      <c r="O75" s="20">
        <v>1</v>
      </c>
      <c r="P75" s="21">
        <f>N75*E75</f>
        <v>172.86</v>
      </c>
    </row>
    <row r="76" spans="2:16" s="19" customFormat="1" ht="12.75">
      <c r="B76" s="28"/>
      <c r="C76" s="20"/>
      <c r="D76" s="27"/>
      <c r="E76" s="21"/>
      <c r="F76" s="22"/>
      <c r="G76" s="31"/>
      <c r="H76" s="31"/>
      <c r="I76" s="37"/>
      <c r="J76" s="22"/>
      <c r="K76" s="22"/>
      <c r="L76" s="22"/>
      <c r="M76" s="37"/>
      <c r="N76" s="41"/>
      <c r="O76" s="20"/>
      <c r="P76" s="21"/>
    </row>
    <row r="77" spans="1:16" s="19" customFormat="1" ht="12.75">
      <c r="A77" s="11" t="s">
        <v>42</v>
      </c>
      <c r="B77" s="26"/>
      <c r="C77" s="20"/>
      <c r="D77" s="27"/>
      <c r="E77" s="21"/>
      <c r="F77" s="22"/>
      <c r="G77" s="31"/>
      <c r="H77" s="31"/>
      <c r="I77" s="37"/>
      <c r="J77" s="12"/>
      <c r="K77" s="12"/>
      <c r="L77" s="12"/>
      <c r="M77" s="37"/>
      <c r="N77" s="41"/>
      <c r="O77" s="20"/>
      <c r="P77" s="21"/>
    </row>
    <row r="78" spans="1:16" s="19" customFormat="1" ht="12.75">
      <c r="A78" s="19" t="s">
        <v>18</v>
      </c>
      <c r="B78" s="28" t="s">
        <v>34</v>
      </c>
      <c r="C78" s="20">
        <v>1998</v>
      </c>
      <c r="D78" s="27">
        <v>81.2</v>
      </c>
      <c r="E78" s="21">
        <v>1.22</v>
      </c>
      <c r="F78" s="22">
        <v>72</v>
      </c>
      <c r="G78" s="31">
        <v>75</v>
      </c>
      <c r="H78" s="31">
        <v>78</v>
      </c>
      <c r="I78" s="37">
        <f>MAX(F78:H78)</f>
        <v>78</v>
      </c>
      <c r="J78" s="22">
        <v>-94</v>
      </c>
      <c r="K78" s="22">
        <v>96</v>
      </c>
      <c r="L78" s="22">
        <v>-103</v>
      </c>
      <c r="M78" s="37">
        <f>MAX(J78:L78)</f>
        <v>96</v>
      </c>
      <c r="N78" s="41">
        <f>I78+M78</f>
        <v>174</v>
      </c>
      <c r="O78" s="20">
        <v>1</v>
      </c>
      <c r="P78" s="21">
        <f>N78*E78</f>
        <v>212.28</v>
      </c>
    </row>
    <row r="79" spans="2:16" s="19" customFormat="1" ht="12.75">
      <c r="B79" s="28"/>
      <c r="C79" s="20"/>
      <c r="D79" s="27"/>
      <c r="E79" s="21"/>
      <c r="F79" s="22"/>
      <c r="G79" s="31"/>
      <c r="H79" s="31"/>
      <c r="I79" s="37"/>
      <c r="J79" s="22"/>
      <c r="K79" s="22"/>
      <c r="L79" s="22"/>
      <c r="M79" s="37"/>
      <c r="N79" s="41"/>
      <c r="O79" s="20"/>
      <c r="P79" s="21"/>
    </row>
    <row r="80" spans="1:16" s="19" customFormat="1" ht="12.75">
      <c r="A80" s="11" t="s">
        <v>96</v>
      </c>
      <c r="B80" s="28"/>
      <c r="C80" s="20"/>
      <c r="D80" s="27"/>
      <c r="E80" s="21"/>
      <c r="F80" s="22"/>
      <c r="G80" s="31"/>
      <c r="H80" s="31"/>
      <c r="I80" s="37"/>
      <c r="J80" s="22"/>
      <c r="K80" s="22"/>
      <c r="L80" s="22"/>
      <c r="M80" s="37"/>
      <c r="N80" s="41"/>
      <c r="O80" s="20"/>
      <c r="P80" s="21"/>
    </row>
    <row r="81" spans="1:16" s="19" customFormat="1" ht="12.75">
      <c r="A81" s="19" t="s">
        <v>22</v>
      </c>
      <c r="B81" s="28" t="s">
        <v>35</v>
      </c>
      <c r="C81" s="20">
        <v>1997</v>
      </c>
      <c r="D81" s="27">
        <v>87.2</v>
      </c>
      <c r="E81" s="21">
        <v>1.18</v>
      </c>
      <c r="F81" s="22">
        <v>55</v>
      </c>
      <c r="G81" s="31">
        <v>-60</v>
      </c>
      <c r="H81" s="31">
        <v>-61</v>
      </c>
      <c r="I81" s="37">
        <f>MAX(F81:H81)</f>
        <v>55</v>
      </c>
      <c r="J81" s="22">
        <v>65</v>
      </c>
      <c r="K81" s="22">
        <v>70</v>
      </c>
      <c r="L81" s="22">
        <v>75</v>
      </c>
      <c r="M81" s="37">
        <f>MAX(J81:L81)</f>
        <v>75</v>
      </c>
      <c r="N81" s="41">
        <f>I81+M81</f>
        <v>130</v>
      </c>
      <c r="O81" s="20">
        <v>1</v>
      </c>
      <c r="P81" s="21">
        <f>N81*E81</f>
        <v>153.4</v>
      </c>
    </row>
    <row r="83" spans="1:16" s="19" customFormat="1" ht="12.75">
      <c r="A83" s="11" t="s">
        <v>43</v>
      </c>
      <c r="C83" s="20"/>
      <c r="D83" s="27"/>
      <c r="E83" s="28"/>
      <c r="F83" s="22"/>
      <c r="G83" s="31"/>
      <c r="H83" s="31"/>
      <c r="I83" s="37"/>
      <c r="J83" s="12"/>
      <c r="K83" s="12"/>
      <c r="L83" s="12"/>
      <c r="M83" s="37"/>
      <c r="N83" s="41"/>
      <c r="O83" s="20"/>
      <c r="P83" s="21"/>
    </row>
    <row r="84" spans="1:16" s="19" customFormat="1" ht="12.75">
      <c r="A84" s="19" t="s">
        <v>15</v>
      </c>
      <c r="B84" s="28" t="s">
        <v>34</v>
      </c>
      <c r="C84" s="20">
        <v>1996</v>
      </c>
      <c r="D84" s="27">
        <v>106.2</v>
      </c>
      <c r="E84" s="21">
        <v>1.08</v>
      </c>
      <c r="F84" s="22">
        <v>103</v>
      </c>
      <c r="G84" s="31">
        <v>107</v>
      </c>
      <c r="H84" s="31">
        <v>112</v>
      </c>
      <c r="I84" s="37">
        <f>MAX(F84:H84)</f>
        <v>112</v>
      </c>
      <c r="J84" s="22">
        <v>130</v>
      </c>
      <c r="K84" s="22">
        <v>135</v>
      </c>
      <c r="L84" s="22">
        <v>-142</v>
      </c>
      <c r="M84" s="37">
        <f>MAX(J84:L84)</f>
        <v>135</v>
      </c>
      <c r="N84" s="41">
        <f>I84+M84</f>
        <v>247</v>
      </c>
      <c r="O84" s="20">
        <v>1</v>
      </c>
      <c r="P84" s="21">
        <f>N84*E84</f>
        <v>266.76</v>
      </c>
    </row>
    <row r="85" spans="1:16" s="19" customFormat="1" ht="12.75">
      <c r="A85" s="19" t="s">
        <v>31</v>
      </c>
      <c r="B85" s="28" t="s">
        <v>36</v>
      </c>
      <c r="C85" s="20">
        <v>1997</v>
      </c>
      <c r="D85" s="27">
        <v>117.5</v>
      </c>
      <c r="E85" s="21">
        <v>1.05</v>
      </c>
      <c r="F85" s="22">
        <v>95</v>
      </c>
      <c r="G85" s="31">
        <v>100</v>
      </c>
      <c r="H85" s="31">
        <v>105</v>
      </c>
      <c r="I85" s="37">
        <f>MAX(F85:H85)</f>
        <v>105</v>
      </c>
      <c r="J85" s="22">
        <v>115</v>
      </c>
      <c r="K85" s="22">
        <v>-120</v>
      </c>
      <c r="L85" s="22">
        <v>-120</v>
      </c>
      <c r="M85" s="37">
        <f>MAX(J85:L85)</f>
        <v>115</v>
      </c>
      <c r="N85" s="41">
        <f>I85+M85</f>
        <v>220</v>
      </c>
      <c r="O85" s="20">
        <v>2</v>
      </c>
      <c r="P85" s="21">
        <f>N85*E85</f>
        <v>231</v>
      </c>
    </row>
    <row r="87" spans="1:16" s="19" customFormat="1" ht="12.75">
      <c r="A87" s="11" t="s">
        <v>44</v>
      </c>
      <c r="B87" s="28"/>
      <c r="C87" s="20"/>
      <c r="D87" s="27"/>
      <c r="E87" s="21"/>
      <c r="F87" s="22"/>
      <c r="G87" s="31"/>
      <c r="H87" s="31"/>
      <c r="I87" s="37"/>
      <c r="J87" s="22"/>
      <c r="K87" s="22"/>
      <c r="L87" s="22"/>
      <c r="M87" s="37"/>
      <c r="N87" s="41"/>
      <c r="O87" s="20"/>
      <c r="P87" s="21"/>
    </row>
    <row r="88" spans="1:16" s="19" customFormat="1" ht="12.75">
      <c r="A88" s="19" t="s">
        <v>20</v>
      </c>
      <c r="B88" s="28" t="s">
        <v>39</v>
      </c>
      <c r="C88" s="20">
        <v>1995</v>
      </c>
      <c r="D88" s="27">
        <v>73.9</v>
      </c>
      <c r="E88" s="21">
        <v>1.28</v>
      </c>
      <c r="F88" s="22">
        <v>95</v>
      </c>
      <c r="G88" s="31">
        <v>-100</v>
      </c>
      <c r="H88" s="31">
        <v>-100</v>
      </c>
      <c r="I88" s="37">
        <f>MAX(F88:H88)</f>
        <v>95</v>
      </c>
      <c r="J88" s="22">
        <v>125</v>
      </c>
      <c r="K88" s="22">
        <v>130</v>
      </c>
      <c r="L88" s="22">
        <v>-135</v>
      </c>
      <c r="M88" s="37">
        <f>MAX(J88:L88)</f>
        <v>130</v>
      </c>
      <c r="N88" s="41">
        <f>I88+M88</f>
        <v>225</v>
      </c>
      <c r="O88" s="20">
        <v>1</v>
      </c>
      <c r="P88" s="21">
        <f>N88*E88</f>
        <v>288</v>
      </c>
    </row>
    <row r="89" spans="2:16" s="19" customFormat="1" ht="12.75">
      <c r="B89" s="28"/>
      <c r="C89" s="20"/>
      <c r="D89" s="27"/>
      <c r="E89" s="21"/>
      <c r="F89" s="22"/>
      <c r="G89" s="31"/>
      <c r="H89" s="31"/>
      <c r="I89" s="37"/>
      <c r="J89" s="22"/>
      <c r="K89" s="22"/>
      <c r="L89" s="22"/>
      <c r="M89" s="37"/>
      <c r="N89" s="41"/>
      <c r="O89" s="20"/>
      <c r="P89" s="21"/>
    </row>
    <row r="90" spans="1:16" s="19" customFormat="1" ht="12.75">
      <c r="A90" s="11" t="s">
        <v>85</v>
      </c>
      <c r="C90" s="20"/>
      <c r="D90" s="27"/>
      <c r="E90" s="28"/>
      <c r="F90" s="22"/>
      <c r="G90" s="31"/>
      <c r="H90" s="31"/>
      <c r="I90" s="37"/>
      <c r="J90" s="22"/>
      <c r="K90" s="22"/>
      <c r="L90" s="22"/>
      <c r="M90" s="37"/>
      <c r="N90" s="41"/>
      <c r="O90" s="20"/>
      <c r="P90" s="21"/>
    </row>
    <row r="91" spans="1:16" s="19" customFormat="1" ht="12.75">
      <c r="A91" s="19" t="s">
        <v>12</v>
      </c>
      <c r="B91" s="28" t="s">
        <v>34</v>
      </c>
      <c r="C91" s="20">
        <v>1993</v>
      </c>
      <c r="D91" s="27">
        <v>82.8</v>
      </c>
      <c r="E91" s="21">
        <v>1.21</v>
      </c>
      <c r="F91" s="22">
        <v>103</v>
      </c>
      <c r="G91" s="31">
        <v>107</v>
      </c>
      <c r="H91" s="31">
        <v>111</v>
      </c>
      <c r="I91" s="37">
        <f>MAX(F91:H91)</f>
        <v>111</v>
      </c>
      <c r="J91" s="22">
        <v>125</v>
      </c>
      <c r="K91" s="22">
        <v>130</v>
      </c>
      <c r="L91" s="22">
        <v>-135</v>
      </c>
      <c r="M91" s="37">
        <f>MAX(J91:L91)</f>
        <v>130</v>
      </c>
      <c r="N91" s="41">
        <f>I91+M91</f>
        <v>241</v>
      </c>
      <c r="O91" s="20">
        <v>1</v>
      </c>
      <c r="P91" s="21">
        <f>N91*E91</f>
        <v>291.61</v>
      </c>
    </row>
    <row r="92" spans="2:16" s="19" customFormat="1" ht="12.75">
      <c r="B92" s="28"/>
      <c r="C92" s="20"/>
      <c r="D92" s="27"/>
      <c r="E92" s="21"/>
      <c r="F92" s="22"/>
      <c r="G92" s="31"/>
      <c r="H92" s="31"/>
      <c r="I92" s="37"/>
      <c r="J92" s="22"/>
      <c r="K92" s="22"/>
      <c r="L92" s="22"/>
      <c r="M92" s="37"/>
      <c r="N92" s="41"/>
      <c r="O92" s="20"/>
      <c r="P92" s="21"/>
    </row>
    <row r="93" spans="1:16" s="11" customFormat="1" ht="12.75">
      <c r="A93" s="11" t="s">
        <v>0</v>
      </c>
      <c r="B93" s="11" t="s">
        <v>1</v>
      </c>
      <c r="C93" s="15" t="s">
        <v>9</v>
      </c>
      <c r="D93" s="16" t="s">
        <v>2</v>
      </c>
      <c r="E93" s="49" t="s">
        <v>8</v>
      </c>
      <c r="F93" s="11" t="s">
        <v>58</v>
      </c>
      <c r="I93" s="18" t="s">
        <v>6</v>
      </c>
      <c r="J93" s="11" t="s">
        <v>59</v>
      </c>
      <c r="M93" s="18" t="s">
        <v>6</v>
      </c>
      <c r="N93" s="18" t="s">
        <v>10</v>
      </c>
      <c r="O93" s="13" t="s">
        <v>7</v>
      </c>
      <c r="P93" s="14" t="s">
        <v>8</v>
      </c>
    </row>
    <row r="94" spans="3:16" s="11" customFormat="1" ht="12.75">
      <c r="C94" s="15"/>
      <c r="D94" s="16"/>
      <c r="E94" s="49"/>
      <c r="F94" s="12" t="s">
        <v>3</v>
      </c>
      <c r="G94" s="12" t="s">
        <v>4</v>
      </c>
      <c r="H94" s="12" t="s">
        <v>5</v>
      </c>
      <c r="I94" s="38"/>
      <c r="J94" s="12" t="s">
        <v>3</v>
      </c>
      <c r="K94" s="12" t="s">
        <v>4</v>
      </c>
      <c r="L94" s="12" t="s">
        <v>5</v>
      </c>
      <c r="M94" s="38"/>
      <c r="N94" s="42"/>
      <c r="O94" s="13"/>
      <c r="P94" s="14"/>
    </row>
    <row r="95" spans="2:16" s="19" customFormat="1" ht="12.75">
      <c r="B95" s="28"/>
      <c r="C95" s="20"/>
      <c r="D95" s="27"/>
      <c r="E95" s="21"/>
      <c r="F95" s="22"/>
      <c r="G95" s="31"/>
      <c r="H95" s="31"/>
      <c r="I95" s="37"/>
      <c r="J95" s="22"/>
      <c r="K95" s="22"/>
      <c r="L95" s="22"/>
      <c r="M95" s="37"/>
      <c r="N95" s="41"/>
      <c r="O95" s="20"/>
      <c r="P95" s="21"/>
    </row>
    <row r="96" spans="1:16" s="19" customFormat="1" ht="12.75">
      <c r="A96" s="11" t="s">
        <v>45</v>
      </c>
      <c r="B96" s="28"/>
      <c r="C96" s="20"/>
      <c r="D96" s="27"/>
      <c r="E96" s="21"/>
      <c r="F96" s="22"/>
      <c r="G96" s="31"/>
      <c r="H96" s="31"/>
      <c r="I96" s="37"/>
      <c r="J96" s="22"/>
      <c r="K96" s="22"/>
      <c r="L96" s="22"/>
      <c r="M96" s="37"/>
      <c r="N96" s="41"/>
      <c r="O96" s="20"/>
      <c r="P96" s="21"/>
    </row>
    <row r="97" spans="1:16" s="19" customFormat="1" ht="12.75">
      <c r="A97" s="19" t="s">
        <v>52</v>
      </c>
      <c r="B97" s="28" t="s">
        <v>36</v>
      </c>
      <c r="C97" s="20">
        <v>1987</v>
      </c>
      <c r="D97" s="27">
        <v>73</v>
      </c>
      <c r="E97" s="21">
        <v>1.3</v>
      </c>
      <c r="F97" s="22">
        <v>90</v>
      </c>
      <c r="G97" s="31">
        <v>-95</v>
      </c>
      <c r="H97" s="31">
        <v>95</v>
      </c>
      <c r="I97" s="37">
        <f>MAX(F97:H97)</f>
        <v>95</v>
      </c>
      <c r="J97" s="22">
        <v>115</v>
      </c>
      <c r="K97" s="22">
        <v>120</v>
      </c>
      <c r="L97" s="22">
        <v>125</v>
      </c>
      <c r="M97" s="37">
        <f>MAX(J97:L97)</f>
        <v>125</v>
      </c>
      <c r="N97" s="41">
        <f>I97+M97</f>
        <v>220</v>
      </c>
      <c r="O97" s="20">
        <v>1</v>
      </c>
      <c r="P97" s="21">
        <f>N97*E97</f>
        <v>286</v>
      </c>
    </row>
    <row r="98" spans="1:16" s="19" customFormat="1" ht="12.75">
      <c r="A98" s="19" t="s">
        <v>51</v>
      </c>
      <c r="B98" s="28" t="s">
        <v>39</v>
      </c>
      <c r="C98" s="20">
        <v>1990</v>
      </c>
      <c r="D98" s="27">
        <v>76.4</v>
      </c>
      <c r="E98" s="21">
        <v>1.26</v>
      </c>
      <c r="F98" s="22">
        <v>62</v>
      </c>
      <c r="G98" s="31">
        <v>67</v>
      </c>
      <c r="H98" s="31">
        <v>-70</v>
      </c>
      <c r="I98" s="37">
        <f>MAX(F98:H98)</f>
        <v>67</v>
      </c>
      <c r="J98" s="22">
        <v>-90</v>
      </c>
      <c r="K98" s="22">
        <v>90</v>
      </c>
      <c r="L98" s="22">
        <v>95</v>
      </c>
      <c r="M98" s="37">
        <f>MAX(J98:L98)</f>
        <v>95</v>
      </c>
      <c r="N98" s="41">
        <f>I98+M98</f>
        <v>162</v>
      </c>
      <c r="O98" s="20">
        <v>2</v>
      </c>
      <c r="P98" s="21">
        <f>N98*E98</f>
        <v>204.12</v>
      </c>
    </row>
    <row r="100" spans="1:16" s="19" customFormat="1" ht="12.75">
      <c r="A100" s="11" t="s">
        <v>13</v>
      </c>
      <c r="B100" s="28"/>
      <c r="C100" s="20"/>
      <c r="D100" s="27"/>
      <c r="E100" s="21"/>
      <c r="F100" s="22"/>
      <c r="G100" s="31"/>
      <c r="H100" s="31"/>
      <c r="I100" s="37"/>
      <c r="J100" s="22"/>
      <c r="K100" s="22"/>
      <c r="L100" s="22"/>
      <c r="M100" s="37"/>
      <c r="N100" s="41"/>
      <c r="O100" s="20"/>
      <c r="P100" s="21"/>
    </row>
    <row r="101" spans="1:16" s="19" customFormat="1" ht="12.75">
      <c r="A101" s="19" t="s">
        <v>53</v>
      </c>
      <c r="B101" s="28" t="s">
        <v>36</v>
      </c>
      <c r="C101" s="20">
        <v>1988</v>
      </c>
      <c r="D101" s="27">
        <v>84</v>
      </c>
      <c r="E101" s="21">
        <v>1.2</v>
      </c>
      <c r="F101" s="22">
        <v>100</v>
      </c>
      <c r="G101" s="31">
        <v>105</v>
      </c>
      <c r="H101" s="31">
        <v>115</v>
      </c>
      <c r="I101" s="37">
        <f>MAX(F101:H101)</f>
        <v>115</v>
      </c>
      <c r="J101" s="22">
        <v>120</v>
      </c>
      <c r="K101" s="22">
        <v>130</v>
      </c>
      <c r="L101" s="22">
        <v>135</v>
      </c>
      <c r="M101" s="37">
        <f>MAX(J101:L101)</f>
        <v>135</v>
      </c>
      <c r="N101" s="41">
        <f>I101+M101</f>
        <v>250</v>
      </c>
      <c r="O101" s="20">
        <v>1</v>
      </c>
      <c r="P101" s="21">
        <f>N101*E101</f>
        <v>300</v>
      </c>
    </row>
    <row r="102" spans="1:16" s="19" customFormat="1" ht="12.75">
      <c r="A102" s="19" t="s">
        <v>11</v>
      </c>
      <c r="B102" s="28" t="s">
        <v>35</v>
      </c>
      <c r="C102" s="20">
        <v>1981</v>
      </c>
      <c r="D102" s="27">
        <v>80.1</v>
      </c>
      <c r="E102" s="21">
        <v>1.23</v>
      </c>
      <c r="F102" s="22">
        <v>80</v>
      </c>
      <c r="G102" s="31">
        <v>85</v>
      </c>
      <c r="H102" s="31">
        <v>-88</v>
      </c>
      <c r="I102" s="37">
        <f>MAX(F102:H102)</f>
        <v>85</v>
      </c>
      <c r="J102" s="22">
        <v>100</v>
      </c>
      <c r="K102" s="22">
        <v>-105</v>
      </c>
      <c r="L102" s="22">
        <v>105</v>
      </c>
      <c r="M102" s="37">
        <f>MAX(J102:L102)</f>
        <v>105</v>
      </c>
      <c r="N102" s="41">
        <f>I102+M102</f>
        <v>190</v>
      </c>
      <c r="O102" s="20">
        <v>2</v>
      </c>
      <c r="P102" s="21">
        <f>N102*E102</f>
        <v>233.7</v>
      </c>
    </row>
    <row r="103" spans="2:16" s="19" customFormat="1" ht="12.75">
      <c r="B103" s="28"/>
      <c r="C103" s="20"/>
      <c r="D103" s="27"/>
      <c r="E103" s="21"/>
      <c r="F103" s="22"/>
      <c r="G103" s="31"/>
      <c r="H103" s="31"/>
      <c r="I103" s="37"/>
      <c r="J103" s="22"/>
      <c r="K103" s="22"/>
      <c r="L103" s="22"/>
      <c r="M103" s="37"/>
      <c r="N103" s="41"/>
      <c r="O103" s="20"/>
      <c r="P103" s="21"/>
    </row>
    <row r="104" spans="1:16" s="19" customFormat="1" ht="12.75">
      <c r="A104" s="11" t="s">
        <v>13</v>
      </c>
      <c r="B104" s="28"/>
      <c r="C104" s="20"/>
      <c r="D104" s="27"/>
      <c r="E104" s="21"/>
      <c r="F104" s="22"/>
      <c r="G104" s="31"/>
      <c r="H104" s="31"/>
      <c r="I104" s="37"/>
      <c r="J104" s="22"/>
      <c r="K104" s="22"/>
      <c r="L104" s="22"/>
      <c r="M104" s="37"/>
      <c r="N104" s="41"/>
      <c r="O104" s="20"/>
      <c r="P104" s="21"/>
    </row>
    <row r="105" spans="1:16" s="19" customFormat="1" ht="12.75">
      <c r="A105" s="19" t="s">
        <v>54</v>
      </c>
      <c r="B105" s="28" t="s">
        <v>46</v>
      </c>
      <c r="C105" s="20">
        <v>1982</v>
      </c>
      <c r="D105" s="27">
        <v>88.2</v>
      </c>
      <c r="E105" s="21">
        <v>1.17</v>
      </c>
      <c r="F105" s="22">
        <v>115</v>
      </c>
      <c r="G105" s="31">
        <v>120</v>
      </c>
      <c r="H105" s="53" t="s">
        <v>106</v>
      </c>
      <c r="I105" s="37">
        <f>MAX(F105:H105)</f>
        <v>120</v>
      </c>
      <c r="J105" s="22">
        <v>155</v>
      </c>
      <c r="K105" s="22">
        <v>160</v>
      </c>
      <c r="L105" s="53" t="s">
        <v>106</v>
      </c>
      <c r="M105" s="37">
        <f>MAX(J105:L105)</f>
        <v>160</v>
      </c>
      <c r="N105" s="41">
        <f>I105+M105</f>
        <v>280</v>
      </c>
      <c r="O105" s="20">
        <v>1</v>
      </c>
      <c r="P105" s="21">
        <f>N105*E105*1.014</f>
        <v>332.1864</v>
      </c>
    </row>
    <row r="107" spans="1:16" s="19" customFormat="1" ht="12.75">
      <c r="A107" s="11" t="s">
        <v>57</v>
      </c>
      <c r="B107" s="28"/>
      <c r="C107" s="20"/>
      <c r="D107" s="27"/>
      <c r="E107" s="21"/>
      <c r="F107" s="22"/>
      <c r="G107" s="31"/>
      <c r="H107" s="31"/>
      <c r="I107" s="37"/>
      <c r="J107" s="22"/>
      <c r="K107" s="22"/>
      <c r="L107" s="22"/>
      <c r="M107" s="37"/>
      <c r="N107" s="41"/>
      <c r="O107" s="20"/>
      <c r="P107" s="21"/>
    </row>
    <row r="108" spans="1:16" s="19" customFormat="1" ht="12.75">
      <c r="A108" s="19" t="s">
        <v>86</v>
      </c>
      <c r="B108" s="28" t="s">
        <v>36</v>
      </c>
      <c r="C108" s="20">
        <v>1985</v>
      </c>
      <c r="D108" s="27">
        <v>115.4</v>
      </c>
      <c r="E108" s="21">
        <v>1.06</v>
      </c>
      <c r="F108" s="22">
        <v>-120</v>
      </c>
      <c r="G108" s="31">
        <v>-125</v>
      </c>
      <c r="H108" s="31">
        <v>125</v>
      </c>
      <c r="I108" s="37">
        <f>MAX(F108:H108)</f>
        <v>125</v>
      </c>
      <c r="J108" s="22">
        <v>145</v>
      </c>
      <c r="K108" s="22">
        <v>-152</v>
      </c>
      <c r="L108" s="22">
        <v>155</v>
      </c>
      <c r="M108" s="37">
        <f>MAX(J108:L108)</f>
        <v>155</v>
      </c>
      <c r="N108" s="41">
        <f>I108+M108</f>
        <v>280</v>
      </c>
      <c r="O108" s="20">
        <v>1</v>
      </c>
      <c r="P108" s="21">
        <f>N108*E108</f>
        <v>296.8</v>
      </c>
    </row>
    <row r="109" spans="1:16" s="19" customFormat="1" ht="12.75">
      <c r="A109" s="11"/>
      <c r="B109" s="28"/>
      <c r="C109" s="20"/>
      <c r="D109" s="27"/>
      <c r="E109" s="21"/>
      <c r="F109" s="22"/>
      <c r="G109" s="31"/>
      <c r="H109" s="31"/>
      <c r="I109" s="37"/>
      <c r="J109" s="22"/>
      <c r="K109" s="22"/>
      <c r="L109" s="22"/>
      <c r="M109" s="37"/>
      <c r="N109" s="41"/>
      <c r="O109" s="20"/>
      <c r="P109" s="21"/>
    </row>
    <row r="110" spans="1:16" s="19" customFormat="1" ht="12.75">
      <c r="A110" s="11" t="s">
        <v>93</v>
      </c>
      <c r="B110" s="28"/>
      <c r="C110" s="20"/>
      <c r="D110" s="27"/>
      <c r="E110" s="21"/>
      <c r="F110" s="22"/>
      <c r="G110" s="31"/>
      <c r="H110" s="31"/>
      <c r="I110" s="37"/>
      <c r="J110" s="22"/>
      <c r="K110" s="22"/>
      <c r="L110" s="22"/>
      <c r="M110" s="37"/>
      <c r="N110" s="41"/>
      <c r="O110" s="20"/>
      <c r="P110" s="21"/>
    </row>
    <row r="111" spans="1:16" s="19" customFormat="1" ht="12.75">
      <c r="A111" s="19" t="s">
        <v>55</v>
      </c>
      <c r="B111" s="28" t="s">
        <v>35</v>
      </c>
      <c r="C111" s="20">
        <v>1978</v>
      </c>
      <c r="D111" s="27">
        <v>95.7</v>
      </c>
      <c r="E111" s="21">
        <v>1.13</v>
      </c>
      <c r="F111" s="22">
        <v>-82</v>
      </c>
      <c r="G111" s="31">
        <v>82</v>
      </c>
      <c r="H111" s="31">
        <v>87</v>
      </c>
      <c r="I111" s="37">
        <f>MAX(F111:H111)</f>
        <v>87</v>
      </c>
      <c r="J111" s="22">
        <v>107</v>
      </c>
      <c r="K111" s="22">
        <v>-112</v>
      </c>
      <c r="L111" s="22">
        <v>-112</v>
      </c>
      <c r="M111" s="37">
        <f>MAX(J111:L111)</f>
        <v>107</v>
      </c>
      <c r="N111" s="41">
        <f>I111+M111</f>
        <v>194</v>
      </c>
      <c r="O111" s="20">
        <v>1</v>
      </c>
      <c r="P111" s="21">
        <f>N111*E111*1.072</f>
        <v>235.00383999999997</v>
      </c>
    </row>
    <row r="112" spans="2:16" s="19" customFormat="1" ht="12.75">
      <c r="B112" s="28"/>
      <c r="C112" s="20"/>
      <c r="D112" s="27"/>
      <c r="E112" s="21"/>
      <c r="F112" s="22"/>
      <c r="G112" s="31"/>
      <c r="H112" s="31"/>
      <c r="I112" s="37"/>
      <c r="J112" s="22"/>
      <c r="K112" s="22"/>
      <c r="L112" s="22"/>
      <c r="M112" s="37"/>
      <c r="N112" s="41"/>
      <c r="O112" s="20"/>
      <c r="P112" s="21"/>
    </row>
    <row r="113" spans="1:16" s="19" customFormat="1" ht="12.75">
      <c r="A113" s="11" t="s">
        <v>98</v>
      </c>
      <c r="B113" s="28"/>
      <c r="C113" s="20"/>
      <c r="D113" s="27"/>
      <c r="E113" s="21"/>
      <c r="F113" s="22"/>
      <c r="G113" s="31"/>
      <c r="H113" s="31"/>
      <c r="I113" s="37"/>
      <c r="J113" s="22"/>
      <c r="K113" s="22"/>
      <c r="L113" s="22"/>
      <c r="M113" s="37"/>
      <c r="N113" s="41"/>
      <c r="O113" s="20"/>
      <c r="P113" s="21"/>
    </row>
    <row r="114" spans="1:16" s="19" customFormat="1" ht="12.75">
      <c r="A114" s="19" t="s">
        <v>87</v>
      </c>
      <c r="B114" s="28" t="s">
        <v>39</v>
      </c>
      <c r="C114" s="20">
        <v>1971</v>
      </c>
      <c r="D114" s="27">
        <v>68.6</v>
      </c>
      <c r="E114" s="21">
        <v>1.35</v>
      </c>
      <c r="F114" s="22">
        <v>80</v>
      </c>
      <c r="G114" s="31">
        <v>84</v>
      </c>
      <c r="H114" s="31">
        <v>86</v>
      </c>
      <c r="I114" s="37">
        <f>MAX(F114:H114)</f>
        <v>86</v>
      </c>
      <c r="J114" s="22">
        <v>100</v>
      </c>
      <c r="K114" s="22">
        <v>104</v>
      </c>
      <c r="L114" s="22">
        <v>-106</v>
      </c>
      <c r="M114" s="37">
        <f>MAX(J114:L114)</f>
        <v>104</v>
      </c>
      <c r="N114" s="41">
        <f>I114+M114</f>
        <v>190</v>
      </c>
      <c r="O114" s="20">
        <v>1</v>
      </c>
      <c r="P114" s="21">
        <f>N114*E114*1.158</f>
        <v>297.027</v>
      </c>
    </row>
    <row r="115" spans="2:16" s="19" customFormat="1" ht="12.75">
      <c r="B115" s="28"/>
      <c r="C115" s="20"/>
      <c r="D115" s="27"/>
      <c r="E115" s="21"/>
      <c r="F115" s="22"/>
      <c r="G115" s="31"/>
      <c r="H115" s="31"/>
      <c r="I115" s="37"/>
      <c r="J115" s="22"/>
      <c r="K115" s="22"/>
      <c r="L115" s="22"/>
      <c r="M115" s="37"/>
      <c r="N115" s="41"/>
      <c r="O115" s="20"/>
      <c r="P115" s="21"/>
    </row>
    <row r="116" spans="1:16" s="19" customFormat="1" ht="12.75">
      <c r="A116" s="11" t="s">
        <v>99</v>
      </c>
      <c r="B116" s="28"/>
      <c r="C116" s="20"/>
      <c r="D116" s="27"/>
      <c r="E116" s="21"/>
      <c r="F116" s="22"/>
      <c r="G116" s="31"/>
      <c r="H116" s="31"/>
      <c r="I116" s="37"/>
      <c r="J116" s="22"/>
      <c r="K116" s="22"/>
      <c r="L116" s="22"/>
      <c r="M116" s="37"/>
      <c r="N116" s="41"/>
      <c r="O116" s="20"/>
      <c r="P116" s="21"/>
    </row>
    <row r="117" spans="1:16" s="19" customFormat="1" ht="12.75">
      <c r="A117" s="19" t="s">
        <v>88</v>
      </c>
      <c r="B117" s="28" t="s">
        <v>39</v>
      </c>
      <c r="C117" s="20">
        <v>1967</v>
      </c>
      <c r="D117" s="27">
        <v>98.4</v>
      </c>
      <c r="E117" s="21">
        <v>1.12</v>
      </c>
      <c r="F117" s="22">
        <v>105</v>
      </c>
      <c r="G117" s="31">
        <v>-112</v>
      </c>
      <c r="H117" s="31">
        <v>-115</v>
      </c>
      <c r="I117" s="37">
        <f>MAX(F117:H117)</f>
        <v>105</v>
      </c>
      <c r="J117" s="22">
        <v>135</v>
      </c>
      <c r="K117" s="22">
        <v>140</v>
      </c>
      <c r="L117" s="22">
        <v>146</v>
      </c>
      <c r="M117" s="37">
        <f>MAX(J117:L117)</f>
        <v>146</v>
      </c>
      <c r="N117" s="41">
        <f>I117+M117</f>
        <v>251</v>
      </c>
      <c r="O117" s="20">
        <v>1</v>
      </c>
      <c r="P117" s="21">
        <f>N117*E117*1.207</f>
        <v>339.31184</v>
      </c>
    </row>
    <row r="119" spans="1:16" s="19" customFormat="1" ht="12.75">
      <c r="A119" s="11" t="s">
        <v>101</v>
      </c>
      <c r="B119" s="28"/>
      <c r="C119" s="20"/>
      <c r="D119" s="27"/>
      <c r="E119" s="21"/>
      <c r="F119" s="22"/>
      <c r="G119" s="31"/>
      <c r="H119" s="31"/>
      <c r="I119" s="37"/>
      <c r="J119" s="22"/>
      <c r="K119" s="22"/>
      <c r="L119" s="22"/>
      <c r="M119" s="37"/>
      <c r="N119" s="41"/>
      <c r="O119" s="20"/>
      <c r="P119" s="21"/>
    </row>
    <row r="120" spans="1:16" s="19" customFormat="1" ht="12.75">
      <c r="A120" s="19" t="s">
        <v>56</v>
      </c>
      <c r="B120" s="28" t="s">
        <v>39</v>
      </c>
      <c r="C120" s="20">
        <v>1961</v>
      </c>
      <c r="D120" s="27">
        <v>100.3</v>
      </c>
      <c r="E120" s="21">
        <v>1.11</v>
      </c>
      <c r="F120" s="22">
        <v>-90</v>
      </c>
      <c r="G120" s="31">
        <v>93</v>
      </c>
      <c r="H120" s="31">
        <v>98</v>
      </c>
      <c r="I120" s="37">
        <f>MAX(F120:H120)</f>
        <v>98</v>
      </c>
      <c r="J120" s="22">
        <v>113</v>
      </c>
      <c r="K120" s="22">
        <v>118</v>
      </c>
      <c r="L120" s="22">
        <v>-122</v>
      </c>
      <c r="M120" s="37">
        <f>MAX(J120:L120)</f>
        <v>118</v>
      </c>
      <c r="N120" s="41">
        <f>I120+M120</f>
        <v>216</v>
      </c>
      <c r="O120" s="20">
        <v>1</v>
      </c>
      <c r="P120" s="21">
        <f>N120*E120*1.271</f>
        <v>304.73496</v>
      </c>
    </row>
    <row r="121" spans="2:16" s="19" customFormat="1" ht="12.75">
      <c r="B121" s="28"/>
      <c r="C121" s="20"/>
      <c r="D121" s="27"/>
      <c r="E121" s="21"/>
      <c r="F121" s="22"/>
      <c r="G121" s="31"/>
      <c r="H121" s="31"/>
      <c r="I121" s="37"/>
      <c r="J121" s="22"/>
      <c r="K121" s="22"/>
      <c r="L121" s="22"/>
      <c r="M121" s="37"/>
      <c r="N121" s="41"/>
      <c r="O121" s="20"/>
      <c r="P121" s="21"/>
    </row>
    <row r="122" spans="1:16" s="19" customFormat="1" ht="12.75">
      <c r="A122" s="11" t="s">
        <v>102</v>
      </c>
      <c r="B122" s="28"/>
      <c r="C122" s="20"/>
      <c r="D122" s="27"/>
      <c r="E122" s="21"/>
      <c r="F122" s="22"/>
      <c r="G122" s="31"/>
      <c r="H122" s="31"/>
      <c r="I122" s="37"/>
      <c r="J122" s="22"/>
      <c r="K122" s="22"/>
      <c r="L122" s="22"/>
      <c r="M122" s="37"/>
      <c r="N122" s="41"/>
      <c r="O122" s="20"/>
      <c r="P122" s="21"/>
    </row>
    <row r="123" spans="1:16" s="19" customFormat="1" ht="12.75">
      <c r="A123" s="19" t="s">
        <v>89</v>
      </c>
      <c r="B123" s="28" t="s">
        <v>39</v>
      </c>
      <c r="C123" s="20">
        <v>1958</v>
      </c>
      <c r="D123" s="27">
        <v>84.9</v>
      </c>
      <c r="E123" s="21">
        <v>1.19</v>
      </c>
      <c r="F123" s="22">
        <v>70</v>
      </c>
      <c r="G123" s="31">
        <v>75</v>
      </c>
      <c r="H123" s="31">
        <v>-80</v>
      </c>
      <c r="I123" s="37">
        <f>MAX(F123:H123)</f>
        <v>75</v>
      </c>
      <c r="J123" s="22">
        <v>90</v>
      </c>
      <c r="K123" s="22">
        <v>95</v>
      </c>
      <c r="L123" s="53" t="s">
        <v>106</v>
      </c>
      <c r="M123" s="37">
        <f>MAX(J123:L123)</f>
        <v>95</v>
      </c>
      <c r="N123" s="41">
        <f>I123+M123</f>
        <v>170</v>
      </c>
      <c r="O123" s="20">
        <v>1</v>
      </c>
      <c r="P123" s="21">
        <f>N123*E123*1.35</f>
        <v>273.105</v>
      </c>
    </row>
    <row r="124" spans="2:16" s="19" customFormat="1" ht="12.75">
      <c r="B124" s="28"/>
      <c r="C124" s="20"/>
      <c r="D124" s="27"/>
      <c r="E124" s="21"/>
      <c r="F124" s="22"/>
      <c r="G124" s="31"/>
      <c r="H124" s="31"/>
      <c r="I124" s="37"/>
      <c r="J124" s="22"/>
      <c r="K124" s="22"/>
      <c r="L124" s="22"/>
      <c r="M124" s="37"/>
      <c r="N124" s="41"/>
      <c r="O124" s="20"/>
      <c r="P124" s="21"/>
    </row>
    <row r="125" spans="1:16" s="19" customFormat="1" ht="12.75">
      <c r="A125" s="11" t="s">
        <v>103</v>
      </c>
      <c r="B125" s="28"/>
      <c r="C125" s="20"/>
      <c r="D125" s="27"/>
      <c r="E125" s="21"/>
      <c r="F125" s="22"/>
      <c r="G125" s="31"/>
      <c r="H125" s="31"/>
      <c r="I125" s="37"/>
      <c r="J125" s="22"/>
      <c r="K125" s="22"/>
      <c r="L125" s="22"/>
      <c r="M125" s="37"/>
      <c r="N125" s="41"/>
      <c r="O125" s="20"/>
      <c r="P125" s="21"/>
    </row>
    <row r="126" spans="1:16" s="19" customFormat="1" ht="12.75">
      <c r="A126" s="19" t="s">
        <v>23</v>
      </c>
      <c r="B126" s="28" t="s">
        <v>35</v>
      </c>
      <c r="C126" s="20">
        <v>1957</v>
      </c>
      <c r="D126" s="27">
        <v>104.8</v>
      </c>
      <c r="E126" s="21">
        <v>1.09</v>
      </c>
      <c r="F126" s="22">
        <v>68</v>
      </c>
      <c r="G126" s="31">
        <v>73</v>
      </c>
      <c r="H126" s="31">
        <v>-75</v>
      </c>
      <c r="I126" s="37">
        <f>MAX(F126:H126)</f>
        <v>73</v>
      </c>
      <c r="J126" s="22">
        <v>90</v>
      </c>
      <c r="K126" s="22">
        <v>97</v>
      </c>
      <c r="L126" s="22">
        <v>102</v>
      </c>
      <c r="M126" s="37">
        <f>MAX(J126:L126)</f>
        <v>102</v>
      </c>
      <c r="N126" s="41">
        <f>I126+M126</f>
        <v>175</v>
      </c>
      <c r="O126" s="20">
        <v>1</v>
      </c>
      <c r="P126" s="21">
        <f>N126*E126*1.384</f>
        <v>263.998</v>
      </c>
    </row>
    <row r="127" spans="2:16" s="19" customFormat="1" ht="12.75">
      <c r="B127" s="28"/>
      <c r="C127" s="20"/>
      <c r="D127" s="27"/>
      <c r="E127" s="21"/>
      <c r="F127" s="22"/>
      <c r="G127" s="31"/>
      <c r="H127" s="31"/>
      <c r="I127" s="37"/>
      <c r="J127" s="22"/>
      <c r="K127" s="22"/>
      <c r="L127" s="22"/>
      <c r="M127" s="37"/>
      <c r="N127" s="41"/>
      <c r="O127" s="20"/>
      <c r="P127" s="21"/>
    </row>
    <row r="128" spans="1:16" s="19" customFormat="1" ht="12.75">
      <c r="A128" s="11" t="s">
        <v>104</v>
      </c>
      <c r="B128" s="28"/>
      <c r="C128" s="20"/>
      <c r="D128" s="27"/>
      <c r="E128" s="21"/>
      <c r="F128" s="22"/>
      <c r="G128" s="31"/>
      <c r="H128" s="31"/>
      <c r="I128" s="37"/>
      <c r="J128" s="22"/>
      <c r="K128" s="22"/>
      <c r="L128" s="22"/>
      <c r="M128" s="37"/>
      <c r="N128" s="41"/>
      <c r="O128" s="20"/>
      <c r="P128" s="21"/>
    </row>
    <row r="129" spans="1:16" s="19" customFormat="1" ht="12.75">
      <c r="A129" s="19" t="s">
        <v>90</v>
      </c>
      <c r="B129" s="28" t="s">
        <v>39</v>
      </c>
      <c r="C129" s="20">
        <v>1950</v>
      </c>
      <c r="D129" s="27">
        <v>85.2</v>
      </c>
      <c r="E129" s="21">
        <v>1.19</v>
      </c>
      <c r="F129" s="22">
        <v>60</v>
      </c>
      <c r="G129" s="53" t="s">
        <v>106</v>
      </c>
      <c r="H129" s="53" t="s">
        <v>106</v>
      </c>
      <c r="I129" s="37">
        <f>MAX(F129:H129)</f>
        <v>60</v>
      </c>
      <c r="J129" s="22">
        <v>80</v>
      </c>
      <c r="K129" s="22">
        <v>-95</v>
      </c>
      <c r="L129" s="53" t="s">
        <v>106</v>
      </c>
      <c r="M129" s="37">
        <f>MAX(J129:L129)</f>
        <v>80</v>
      </c>
      <c r="N129" s="41">
        <f>I129+M129</f>
        <v>140</v>
      </c>
      <c r="O129" s="20">
        <v>1</v>
      </c>
      <c r="P129" s="21">
        <f>N129*E129*1.584</f>
        <v>263.8944</v>
      </c>
    </row>
    <row r="130" spans="2:16" s="19" customFormat="1" ht="12.75">
      <c r="B130" s="26"/>
      <c r="C130" s="20"/>
      <c r="D130" s="27"/>
      <c r="E130" s="21"/>
      <c r="F130" s="22"/>
      <c r="G130" s="31"/>
      <c r="H130" s="31"/>
      <c r="I130" s="37"/>
      <c r="J130" s="12"/>
      <c r="K130" s="12"/>
      <c r="L130" s="12"/>
      <c r="M130" s="37"/>
      <c r="N130" s="41"/>
      <c r="O130" s="20"/>
      <c r="P130" s="21"/>
    </row>
    <row r="131" spans="1:16" s="19" customFormat="1" ht="12.75">
      <c r="A131" s="11" t="s">
        <v>105</v>
      </c>
      <c r="B131" s="28"/>
      <c r="C131" s="20"/>
      <c r="D131" s="27"/>
      <c r="E131" s="21"/>
      <c r="F131" s="22"/>
      <c r="G131" s="31"/>
      <c r="H131" s="31"/>
      <c r="I131" s="37"/>
      <c r="J131" s="22"/>
      <c r="K131" s="22"/>
      <c r="L131" s="22"/>
      <c r="M131" s="37"/>
      <c r="N131" s="41"/>
      <c r="O131" s="20"/>
      <c r="P131" s="21"/>
    </row>
    <row r="132" spans="1:16" s="19" customFormat="1" ht="12.75">
      <c r="A132" s="19" t="s">
        <v>24</v>
      </c>
      <c r="B132" s="28" t="s">
        <v>34</v>
      </c>
      <c r="C132" s="20">
        <v>1948</v>
      </c>
      <c r="D132" s="27">
        <v>88.8</v>
      </c>
      <c r="E132" s="21">
        <v>1.17</v>
      </c>
      <c r="F132" s="22">
        <v>55</v>
      </c>
      <c r="G132" s="31">
        <v>60</v>
      </c>
      <c r="H132" s="31">
        <v>65</v>
      </c>
      <c r="I132" s="37">
        <f>MAX(F132:H132)</f>
        <v>65</v>
      </c>
      <c r="J132" s="22">
        <v>75</v>
      </c>
      <c r="K132" s="22">
        <v>80</v>
      </c>
      <c r="L132" s="22">
        <v>85</v>
      </c>
      <c r="M132" s="37">
        <f>MAX(J132:L132)</f>
        <v>85</v>
      </c>
      <c r="N132" s="41">
        <f>I132+M132</f>
        <v>150</v>
      </c>
      <c r="O132" s="20">
        <v>1</v>
      </c>
      <c r="P132" s="21">
        <f>N132*E132*1.636</f>
        <v>287.118</v>
      </c>
    </row>
    <row r="133" spans="2:16" s="19" customFormat="1" ht="12.75">
      <c r="B133" s="26"/>
      <c r="C133" s="20"/>
      <c r="D133" s="27"/>
      <c r="E133" s="21"/>
      <c r="F133" s="22"/>
      <c r="G133" s="31"/>
      <c r="H133" s="31"/>
      <c r="I133" s="37"/>
      <c r="J133" s="12"/>
      <c r="K133" s="12"/>
      <c r="L133" s="12"/>
      <c r="M133" s="37"/>
      <c r="N133" s="41"/>
      <c r="O133" s="20"/>
      <c r="P133" s="21"/>
    </row>
    <row r="134" spans="2:16" s="19" customFormat="1" ht="12.75">
      <c r="B134" s="26"/>
      <c r="C134" s="20"/>
      <c r="D134" s="27"/>
      <c r="E134" s="21"/>
      <c r="F134" s="22"/>
      <c r="G134" s="31"/>
      <c r="H134" s="31"/>
      <c r="I134" s="37"/>
      <c r="J134" s="12"/>
      <c r="K134" s="12"/>
      <c r="L134" s="12"/>
      <c r="M134" s="37"/>
      <c r="N134" s="41"/>
      <c r="O134" s="20"/>
      <c r="P134" s="21"/>
    </row>
    <row r="135" spans="2:16" s="19" customFormat="1" ht="12.75">
      <c r="B135" s="26"/>
      <c r="C135" s="20"/>
      <c r="D135" s="27"/>
      <c r="E135" s="21"/>
      <c r="F135" s="22"/>
      <c r="G135" s="31"/>
      <c r="H135" s="31"/>
      <c r="I135" s="37"/>
      <c r="J135" s="12"/>
      <c r="K135" s="12"/>
      <c r="L135" s="12"/>
      <c r="M135" s="37"/>
      <c r="N135" s="41"/>
      <c r="O135" s="20"/>
      <c r="P135" s="21"/>
    </row>
    <row r="136" spans="2:16" s="19" customFormat="1" ht="12.75">
      <c r="B136" s="26"/>
      <c r="C136" s="20"/>
      <c r="D136" s="27"/>
      <c r="E136" s="21"/>
      <c r="F136" s="22"/>
      <c r="G136" s="31"/>
      <c r="H136" s="31"/>
      <c r="I136" s="37"/>
      <c r="J136" s="12"/>
      <c r="K136" s="12"/>
      <c r="L136" s="12"/>
      <c r="M136" s="37"/>
      <c r="N136" s="41"/>
      <c r="O136" s="20"/>
      <c r="P136" s="21"/>
    </row>
    <row r="137" spans="9:16" ht="12.75">
      <c r="I137" s="37"/>
      <c r="M137" s="37"/>
      <c r="N137" s="41"/>
      <c r="O137" s="20"/>
      <c r="P137" s="21"/>
    </row>
    <row r="138" spans="1:16" ht="12.75">
      <c r="A138" s="6" t="s">
        <v>60</v>
      </c>
      <c r="B138" s="23" t="s">
        <v>61</v>
      </c>
      <c r="C138" s="48" t="s">
        <v>62</v>
      </c>
      <c r="M138" s="37"/>
      <c r="N138" s="41"/>
      <c r="O138" s="20"/>
      <c r="P138" s="21"/>
    </row>
    <row r="139" ht="12.75">
      <c r="P139" s="21"/>
    </row>
    <row r="140" spans="2:3" ht="12.75">
      <c r="B140" s="23" t="s">
        <v>91</v>
      </c>
      <c r="C140" s="48" t="s">
        <v>62</v>
      </c>
    </row>
    <row r="141" ht="12.75">
      <c r="A141" s="3"/>
    </row>
    <row r="142" spans="2:3" ht="12.75">
      <c r="B142" s="23" t="s">
        <v>63</v>
      </c>
      <c r="C142" s="48" t="s">
        <v>64</v>
      </c>
    </row>
    <row r="144" spans="1:3" ht="12.75">
      <c r="A144" s="3"/>
      <c r="B144" s="23"/>
      <c r="C144" s="48"/>
    </row>
    <row r="147" ht="12.75">
      <c r="A147" s="3"/>
    </row>
    <row r="150" ht="12.75">
      <c r="B150" s="5"/>
    </row>
    <row r="152" ht="12.75">
      <c r="A152" s="6"/>
    </row>
    <row r="153" ht="12.75">
      <c r="A153" s="3"/>
    </row>
  </sheetData>
  <sheetProtection/>
  <printOptions/>
  <pageMargins left="0.3937007874015748" right="0.1968503937007874" top="0.5905511811023623" bottom="0.5905511811023623" header="0.5118110236220472" footer="0.5118110236220472"/>
  <pageSetup orientation="landscape" paperSize="9" r:id="rId1"/>
  <rowBreaks count="3" manualBreakCount="3">
    <brk id="34" max="255" man="1"/>
    <brk id="64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2013-04-15T09:56:26Z</cp:lastPrinted>
  <dcterms:created xsi:type="dcterms:W3CDTF">2004-09-27T11:31:45Z</dcterms:created>
  <dcterms:modified xsi:type="dcterms:W3CDTF">2013-04-15T10:00:46Z</dcterms:modified>
  <cp:category/>
  <cp:version/>
  <cp:contentType/>
  <cp:contentStatus/>
</cp:coreProperties>
</file>